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imps/Desktop/"/>
    </mc:Choice>
  </mc:AlternateContent>
  <xr:revisionPtr revIDLastSave="0" documentId="8_{9AFCE138-2820-8841-8FF6-5472837DCCA0}" xr6:coauthVersionLast="46" xr6:coauthVersionMax="46" xr10:uidLastSave="{00000000-0000-0000-0000-000000000000}"/>
  <bookViews>
    <workbookView xWindow="10780" yWindow="460" windowWidth="19780" windowHeight="16240" activeTab="1" xr2:uid="{4E227068-4CD2-4C6D-993B-73640F57BDB1}"/>
  </bookViews>
  <sheets>
    <sheet name="Final Exam Preparation Question" sheetId="1" r:id="rId1"/>
    <sheet name="Solut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3" i="2" l="1"/>
  <c r="E73" i="2"/>
  <c r="H72" i="2"/>
  <c r="H74" i="2" s="1"/>
  <c r="H70" i="2"/>
  <c r="H73" i="2" s="1"/>
  <c r="G70" i="2"/>
  <c r="E70" i="2"/>
  <c r="H66" i="2"/>
  <c r="G66" i="2"/>
  <c r="G72" i="2" s="1"/>
  <c r="G74" i="2" s="1"/>
  <c r="E66" i="2"/>
  <c r="E72" i="2" s="1"/>
  <c r="E74" i="2" s="1"/>
  <c r="I59" i="2"/>
  <c r="H59" i="2"/>
  <c r="E58" i="2"/>
  <c r="G58" i="2" s="1"/>
  <c r="I55" i="2"/>
  <c r="H55" i="2"/>
  <c r="H60" i="2" s="1"/>
  <c r="C43" i="2"/>
  <c r="C41" i="2"/>
  <c r="C35" i="2"/>
  <c r="C34" i="2"/>
  <c r="H58" i="2" s="1"/>
  <c r="I58" i="2" s="1"/>
  <c r="E33" i="2"/>
  <c r="C39" i="2" s="1"/>
  <c r="C40" i="2" s="1"/>
  <c r="C42" i="2" s="1"/>
  <c r="C33" i="2"/>
  <c r="H57" i="2" s="1"/>
  <c r="I57" i="2" s="1"/>
  <c r="E32" i="2"/>
  <c r="C32" i="2"/>
  <c r="H56" i="2" s="1"/>
  <c r="I56" i="2" s="1"/>
  <c r="E31" i="2"/>
  <c r="C31" i="2"/>
  <c r="C25" i="2"/>
  <c r="C23" i="2"/>
  <c r="C17" i="2"/>
  <c r="E59" i="2" s="1"/>
  <c r="G59" i="2" s="1"/>
  <c r="C16" i="2"/>
  <c r="C15" i="2"/>
  <c r="E57" i="2" s="1"/>
  <c r="G57" i="2" s="1"/>
  <c r="C14" i="2"/>
  <c r="E56" i="2" s="1"/>
  <c r="G56" i="2" s="1"/>
  <c r="C13" i="2"/>
  <c r="E55" i="2" s="1"/>
  <c r="C6" i="2"/>
  <c r="C7" i="2" s="1"/>
  <c r="G14" i="1"/>
  <c r="E14" i="1"/>
  <c r="C14" i="1"/>
  <c r="I60" i="2" l="1"/>
  <c r="I62" i="2" s="1"/>
  <c r="G6" i="2"/>
  <c r="G7" i="2" s="1"/>
  <c r="E48" i="2"/>
  <c r="I48" i="2" s="1"/>
  <c r="I50" i="2" s="1"/>
  <c r="E60" i="2"/>
  <c r="G55" i="2"/>
  <c r="G60" i="2" s="1"/>
  <c r="G62" i="2" s="1"/>
  <c r="E34" i="2"/>
  <c r="E35" i="2" s="1"/>
  <c r="E13" i="2"/>
  <c r="E14" i="2" s="1"/>
  <c r="E15" i="2" s="1"/>
  <c r="E16" i="2" l="1"/>
  <c r="E17" i="2" s="1"/>
  <c r="C21" i="2"/>
  <c r="C22" i="2" s="1"/>
  <c r="C24" i="2" s="1"/>
</calcChain>
</file>

<file path=xl/sharedStrings.xml><?xml version="1.0" encoding="utf-8"?>
<sst xmlns="http://schemas.openxmlformats.org/spreadsheetml/2006/main" count="287" uniqueCount="76">
  <si>
    <t xml:space="preserve">U3 Company is considering three long-term capital investment proposals.  Each investment has a useful life </t>
  </si>
  <si>
    <t>of 5 years.  Relevant data on each project are as follows.</t>
  </si>
  <si>
    <t>Project Bono</t>
  </si>
  <si>
    <t>Project Edge</t>
  </si>
  <si>
    <t>Project Clayton</t>
  </si>
  <si>
    <t>Capital investment</t>
  </si>
  <si>
    <t>Annual net income:</t>
  </si>
  <si>
    <t>Year                 1</t>
  </si>
  <si>
    <t xml:space="preserve">                                          Total</t>
  </si>
  <si>
    <t xml:space="preserve">Depreciation is computed by the straight-line method with no salvage value.  The company's cost of capital is 15%.  </t>
  </si>
  <si>
    <t>(Assume that cash flows occur evenly throughout the year.)</t>
  </si>
  <si>
    <t>Instructions</t>
  </si>
  <si>
    <t>(a)  Compute the cash payback period for each project.  (Round to two decimals.)</t>
  </si>
  <si>
    <t>(b)  Compute the net present value for each project.  (Round to nearest dollar.)</t>
  </si>
  <si>
    <t>(c )  Compute the annual rate of return for each project.  (Round to two decimals.)</t>
  </si>
  <si>
    <t xml:space="preserve">       (Hint: Use average annual net income in your computation.)</t>
  </si>
  <si>
    <t>(d)  Rank the projects on each of the foregoing bases.  Which project do you recommend?</t>
  </si>
  <si>
    <t>NOTE:  Enter a number in cells requesting a value; enter either a number or a formula in cells with a "?" .</t>
  </si>
  <si>
    <t>(a)</t>
  </si>
  <si>
    <t>Net income</t>
  </si>
  <si>
    <t>Value</t>
  </si>
  <si>
    <t>Investment</t>
  </si>
  <si>
    <t>Depreciation</t>
  </si>
  <si>
    <t>?</t>
  </si>
  <si>
    <t>Annual net cash flows</t>
  </si>
  <si>
    <t>Payback period in years</t>
  </si>
  <si>
    <t>Net Annual</t>
  </si>
  <si>
    <t xml:space="preserve">Cumulative </t>
  </si>
  <si>
    <t>Year</t>
  </si>
  <si>
    <t>Cash Flow</t>
  </si>
  <si>
    <t>Net Cash Flow</t>
  </si>
  <si>
    <t>Cash Payback Period:</t>
  </si>
  <si>
    <t>Cumulative cash flow, year 3</t>
  </si>
  <si>
    <t>Remaining cost to be recovered (a)</t>
  </si>
  <si>
    <t>Net cash flow, year 4 (b)</t>
  </si>
  <si>
    <t>Payback period, year 4 (a) ÷ (b)</t>
  </si>
  <si>
    <t>Total cash payback period in years</t>
  </si>
  <si>
    <t>Cash payback period, year 4 (a) ÷ (b)</t>
  </si>
  <si>
    <t>(b)</t>
  </si>
  <si>
    <t xml:space="preserve">Present </t>
  </si>
  <si>
    <t>Item</t>
  </si>
  <si>
    <t>Amount</t>
  </si>
  <si>
    <t>Years</t>
  </si>
  <si>
    <t>PV Factor</t>
  </si>
  <si>
    <t>Net annual cash flows</t>
  </si>
  <si>
    <t>1-5</t>
  </si>
  <si>
    <t>Negative net present value</t>
  </si>
  <si>
    <t xml:space="preserve">Discount </t>
  </si>
  <si>
    <t>Cash</t>
  </si>
  <si>
    <t>Factor</t>
  </si>
  <si>
    <t>Flow</t>
  </si>
  <si>
    <t xml:space="preserve">Total </t>
  </si>
  <si>
    <t>Capital Investment</t>
  </si>
  <si>
    <t>Net present value</t>
  </si>
  <si>
    <t>(c)</t>
  </si>
  <si>
    <t xml:space="preserve">Average net income </t>
  </si>
  <si>
    <t>Original Investment</t>
  </si>
  <si>
    <t>Value at end of useful life</t>
  </si>
  <si>
    <t>Average investment</t>
  </si>
  <si>
    <t>Average net income  (a)</t>
  </si>
  <si>
    <t>Average investment (b)</t>
  </si>
  <si>
    <t>Annual rate of return (a) ÷ (b)</t>
  </si>
  <si>
    <t>Net</t>
  </si>
  <si>
    <t xml:space="preserve">Annual </t>
  </si>
  <si>
    <t>(d)</t>
  </si>
  <si>
    <t>Project</t>
  </si>
  <si>
    <t>Cash Payback</t>
  </si>
  <si>
    <t xml:space="preserve"> Present Value</t>
  </si>
  <si>
    <t>Rate of  Return</t>
  </si>
  <si>
    <t>Bono</t>
  </si>
  <si>
    <t>Edge</t>
  </si>
  <si>
    <t>Clayton</t>
  </si>
  <si>
    <t>Less: capital Investment</t>
  </si>
  <si>
    <t>Solution</t>
  </si>
  <si>
    <t>Compute annual rate of return, cash payback, and net present value</t>
  </si>
  <si>
    <t xml:space="preserve">ACCT 621 Final Exam Preparation Question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</si>
</sst>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164" formatCode="&quot;$&quot;#,##0"/>
  </numFmts>
  <fonts count="9">
    <font>
      <sz val="11"/>
      <color theme="1"/>
      <name val="Calibri"/>
      <family val="2"/>
      <scheme val="minor"/>
    </font>
    <font>
      <i/>
      <u/>
      <sz val="12"/>
      <color theme="1"/>
      <name val="Liberation Sans"/>
      <family val="2"/>
    </font>
    <font>
      <sz val="12"/>
      <color theme="1"/>
      <name val="Liberation Sans"/>
      <family val="2"/>
    </font>
    <font>
      <sz val="11"/>
      <color theme="1"/>
      <name val="Liberation Sans"/>
      <family val="2"/>
    </font>
    <font>
      <u/>
      <sz val="12"/>
      <color theme="1"/>
      <name val="Liberation Sans"/>
      <family val="2"/>
    </font>
    <font>
      <b/>
      <i/>
      <sz val="12"/>
      <color theme="1"/>
      <name val="Liberation Sans"/>
      <family val="2"/>
    </font>
    <font>
      <b/>
      <sz val="12"/>
      <color theme="1"/>
      <name val="Liberation Sans"/>
      <family val="2"/>
    </font>
    <font>
      <sz val="10"/>
      <name val="Verdana"/>
      <family val="2"/>
    </font>
    <font>
      <b/>
      <sz val="11"/>
      <color theme="1"/>
      <name val="Liberation Sans"/>
    </font>
  </fonts>
  <fills count="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96">
    <xf numFmtId="0" fontId="0" fillId="0" borderId="0" xfId="0"/>
    <xf numFmtId="0" fontId="1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0" borderId="0" xfId="0" applyFont="1"/>
    <xf numFmtId="0" fontId="3" fillId="0" borderId="0" xfId="0" applyFont="1"/>
    <xf numFmtId="0" fontId="2" fillId="2" borderId="4" xfId="0" applyFont="1" applyFill="1" applyBorder="1"/>
    <xf numFmtId="0" fontId="2" fillId="2" borderId="0" xfId="0" applyFont="1" applyFill="1"/>
    <xf numFmtId="0" fontId="2" fillId="2" borderId="5" xfId="0" applyFont="1" applyFill="1" applyBorder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horizontal="right"/>
    </xf>
    <xf numFmtId="6" fontId="2" fillId="2" borderId="6" xfId="0" applyNumberFormat="1" applyFont="1" applyFill="1" applyBorder="1" applyAlignment="1">
      <alignment horizontal="right"/>
    </xf>
    <xf numFmtId="6" fontId="2" fillId="2" borderId="0" xfId="0" applyNumberFormat="1" applyFont="1" applyFill="1" applyAlignment="1">
      <alignment horizontal="right"/>
    </xf>
    <xf numFmtId="3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left"/>
    </xf>
    <xf numFmtId="164" fontId="2" fillId="2" borderId="7" xfId="0" applyNumberFormat="1" applyFont="1" applyFill="1" applyBorder="1" applyAlignment="1">
      <alignment horizontal="right"/>
    </xf>
    <xf numFmtId="164" fontId="2" fillId="2" borderId="0" xfId="0" applyNumberFormat="1" applyFont="1" applyFill="1" applyAlignment="1">
      <alignment horizontal="right"/>
    </xf>
    <xf numFmtId="0" fontId="5" fillId="2" borderId="4" xfId="0" applyFont="1" applyFill="1" applyBorder="1"/>
    <xf numFmtId="0" fontId="2" fillId="2" borderId="4" xfId="0" quotePrefix="1" applyFont="1" applyFill="1" applyBorder="1"/>
    <xf numFmtId="0" fontId="6" fillId="2" borderId="4" xfId="0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3" fillId="2" borderId="9" xfId="0" applyFont="1" applyFill="1" applyBorder="1"/>
    <xf numFmtId="0" fontId="2" fillId="2" borderId="10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4" fontId="2" fillId="3" borderId="11" xfId="0" applyNumberFormat="1" applyFont="1" applyFill="1" applyBorder="1" applyAlignment="1">
      <alignment horizontal="center"/>
    </xf>
    <xf numFmtId="5" fontId="2" fillId="0" borderId="0" xfId="0" applyNumberFormat="1" applyFont="1" applyAlignment="1">
      <alignment horizontal="center"/>
    </xf>
    <xf numFmtId="164" fontId="2" fillId="3" borderId="12" xfId="0" applyNumberFormat="1" applyFont="1" applyFill="1" applyBorder="1" applyAlignment="1">
      <alignment horizontal="center"/>
    </xf>
    <xf numFmtId="37" fontId="2" fillId="0" borderId="0" xfId="0" applyNumberFormat="1" applyFont="1" applyAlignment="1">
      <alignment horizontal="center"/>
    </xf>
    <xf numFmtId="164" fontId="2" fillId="3" borderId="13" xfId="0" applyNumberFormat="1" applyFont="1" applyFill="1" applyBorder="1" applyAlignment="1">
      <alignment horizontal="center"/>
    </xf>
    <xf numFmtId="39" fontId="2" fillId="3" borderId="13" xfId="0" applyNumberFormat="1" applyFont="1" applyFill="1" applyBorder="1" applyAlignment="1">
      <alignment horizontal="center"/>
    </xf>
    <xf numFmtId="38" fontId="2" fillId="0" borderId="0" xfId="0" applyNumberFormat="1" applyFont="1" applyAlignment="1">
      <alignment horizontal="center"/>
    </xf>
    <xf numFmtId="0" fontId="2" fillId="0" borderId="9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3" fontId="2" fillId="3" borderId="11" xfId="0" applyNumberFormat="1" applyFont="1" applyFill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5" fontId="2" fillId="3" borderId="11" xfId="0" applyNumberFormat="1" applyFont="1" applyFill="1" applyBorder="1" applyAlignment="1">
      <alignment horizontal="center"/>
    </xf>
    <xf numFmtId="5" fontId="2" fillId="3" borderId="12" xfId="0" applyNumberFormat="1" applyFont="1" applyFill="1" applyBorder="1" applyAlignment="1">
      <alignment horizontal="center"/>
    </xf>
    <xf numFmtId="5" fontId="2" fillId="3" borderId="14" xfId="0" applyNumberFormat="1" applyFont="1" applyFill="1" applyBorder="1" applyAlignment="1">
      <alignment horizontal="center"/>
    </xf>
    <xf numFmtId="4" fontId="2" fillId="3" borderId="15" xfId="0" applyNumberFormat="1" applyFont="1" applyFill="1" applyBorder="1" applyAlignment="1">
      <alignment horizontal="center"/>
    </xf>
    <xf numFmtId="4" fontId="2" fillId="3" borderId="13" xfId="0" applyNumberFormat="1" applyFont="1" applyFill="1" applyBorder="1" applyAlignment="1">
      <alignment horizontal="center"/>
    </xf>
    <xf numFmtId="6" fontId="2" fillId="0" borderId="0" xfId="0" applyNumberFormat="1" applyFont="1" applyAlignment="1">
      <alignment horizontal="center"/>
    </xf>
    <xf numFmtId="2" fontId="2" fillId="3" borderId="15" xfId="0" applyNumberFormat="1" applyFont="1" applyFill="1" applyBorder="1" applyAlignment="1">
      <alignment horizontal="center"/>
    </xf>
    <xf numFmtId="2" fontId="2" fillId="3" borderId="14" xfId="0" applyNumberFormat="1" applyFont="1" applyFill="1" applyBorder="1" applyAlignment="1">
      <alignment horizontal="center"/>
    </xf>
    <xf numFmtId="9" fontId="2" fillId="0" borderId="0" xfId="0" applyNumberFormat="1" applyFont="1" applyAlignment="1">
      <alignment horizontal="center"/>
    </xf>
    <xf numFmtId="6" fontId="2" fillId="3" borderId="11" xfId="0" applyNumberFormat="1" applyFont="1" applyFill="1" applyBorder="1" applyAlignment="1">
      <alignment horizontal="center"/>
    </xf>
    <xf numFmtId="16" fontId="2" fillId="0" borderId="0" xfId="0" quotePrefix="1" applyNumberFormat="1" applyFont="1" applyAlignment="1">
      <alignment horizontal="center"/>
    </xf>
    <xf numFmtId="41" fontId="2" fillId="3" borderId="12" xfId="0" applyNumberFormat="1" applyFont="1" applyFill="1" applyBorder="1" applyAlignment="1">
      <alignment horizontal="center"/>
    </xf>
    <xf numFmtId="5" fontId="2" fillId="3" borderId="13" xfId="0" applyNumberFormat="1" applyFont="1" applyFill="1" applyBorder="1" applyAlignment="1">
      <alignment horizontal="center"/>
    </xf>
    <xf numFmtId="164" fontId="2" fillId="0" borderId="0" xfId="0" applyNumberFormat="1" applyFont="1"/>
    <xf numFmtId="3" fontId="2" fillId="0" borderId="0" xfId="0" applyNumberFormat="1" applyFont="1"/>
    <xf numFmtId="3" fontId="2" fillId="3" borderId="16" xfId="0" applyNumberFormat="1" applyFont="1" applyFill="1" applyBorder="1" applyAlignment="1">
      <alignment horizontal="center"/>
    </xf>
    <xf numFmtId="3" fontId="2" fillId="3" borderId="12" xfId="0" applyNumberFormat="1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3" fontId="2" fillId="3" borderId="14" xfId="0" applyNumberFormat="1" applyFont="1" applyFill="1" applyBorder="1" applyAlignment="1">
      <alignment horizontal="center"/>
    </xf>
    <xf numFmtId="37" fontId="2" fillId="0" borderId="0" xfId="0" applyNumberFormat="1" applyFont="1"/>
    <xf numFmtId="0" fontId="2" fillId="0" borderId="17" xfId="0" applyFont="1" applyBorder="1" applyAlignment="1">
      <alignment horizontal="center"/>
    </xf>
    <xf numFmtId="6" fontId="2" fillId="3" borderId="18" xfId="0" applyNumberFormat="1" applyFont="1" applyFill="1" applyBorder="1" applyAlignment="1">
      <alignment horizontal="center"/>
    </xf>
    <xf numFmtId="6" fontId="2" fillId="3" borderId="13" xfId="0" applyNumberFormat="1" applyFont="1" applyFill="1" applyBorder="1" applyAlignment="1">
      <alignment horizontal="center"/>
    </xf>
    <xf numFmtId="38" fontId="2" fillId="3" borderId="12" xfId="0" applyNumberFormat="1" applyFont="1" applyFill="1" applyBorder="1" applyAlignment="1">
      <alignment horizontal="center"/>
    </xf>
    <xf numFmtId="0" fontId="2" fillId="0" borderId="17" xfId="0" applyFont="1" applyBorder="1"/>
    <xf numFmtId="38" fontId="2" fillId="3" borderId="14" xfId="0" applyNumberFormat="1" applyFont="1" applyFill="1" applyBorder="1" applyAlignment="1">
      <alignment horizontal="center"/>
    </xf>
    <xf numFmtId="0" fontId="1" fillId="0" borderId="1" xfId="0" applyFont="1" applyBorder="1"/>
    <xf numFmtId="0" fontId="2" fillId="0" borderId="2" xfId="0" applyFont="1" applyBorder="1"/>
    <xf numFmtId="5" fontId="2" fillId="3" borderId="11" xfId="0" applyNumberFormat="1" applyFont="1" applyFill="1" applyBorder="1" applyAlignment="1">
      <alignment horizontal="right"/>
    </xf>
    <xf numFmtId="37" fontId="2" fillId="3" borderId="12" xfId="0" applyNumberFormat="1" applyFont="1" applyFill="1" applyBorder="1" applyAlignment="1">
      <alignment horizontal="right"/>
    </xf>
    <xf numFmtId="5" fontId="2" fillId="3" borderId="13" xfId="0" applyNumberFormat="1" applyFont="1" applyFill="1" applyBorder="1" applyAlignment="1">
      <alignment horizontal="right"/>
    </xf>
    <xf numFmtId="39" fontId="2" fillId="3" borderId="13" xfId="0" applyNumberFormat="1" applyFont="1" applyFill="1" applyBorder="1" applyAlignment="1">
      <alignment horizontal="right"/>
    </xf>
    <xf numFmtId="5" fontId="2" fillId="0" borderId="0" xfId="0" applyNumberFormat="1" applyFont="1" applyAlignment="1">
      <alignment horizontal="right"/>
    </xf>
    <xf numFmtId="3" fontId="2" fillId="3" borderId="11" xfId="0" applyNumberFormat="1" applyFont="1" applyFill="1" applyBorder="1" applyAlignment="1">
      <alignment horizontal="right"/>
    </xf>
    <xf numFmtId="3" fontId="2" fillId="0" borderId="0" xfId="0" applyNumberFormat="1" applyFont="1" applyAlignment="1">
      <alignment horizontal="right"/>
    </xf>
    <xf numFmtId="37" fontId="2" fillId="3" borderId="14" xfId="0" applyNumberFormat="1" applyFont="1" applyFill="1" applyBorder="1" applyAlignment="1">
      <alignment horizontal="right"/>
    </xf>
    <xf numFmtId="39" fontId="2" fillId="3" borderId="15" xfId="0" applyNumberFormat="1" applyFont="1" applyFill="1" applyBorder="1" applyAlignment="1">
      <alignment horizontal="right"/>
    </xf>
    <xf numFmtId="39" fontId="2" fillId="3" borderId="14" xfId="0" applyNumberFormat="1" applyFont="1" applyFill="1" applyBorder="1" applyAlignment="1">
      <alignment horizontal="right"/>
    </xf>
    <xf numFmtId="6" fontId="2" fillId="3" borderId="11" xfId="0" applyNumberFormat="1" applyFont="1" applyFill="1" applyBorder="1" applyAlignment="1">
      <alignment horizontal="right"/>
    </xf>
    <xf numFmtId="37" fontId="2" fillId="3" borderId="11" xfId="0" applyNumberFormat="1" applyFont="1" applyFill="1" applyBorder="1" applyAlignment="1">
      <alignment horizontal="right"/>
    </xf>
    <xf numFmtId="37" fontId="2" fillId="0" borderId="0" xfId="0" applyNumberFormat="1" applyFont="1" applyAlignment="1">
      <alignment horizontal="right"/>
    </xf>
    <xf numFmtId="5" fontId="2" fillId="3" borderId="14" xfId="0" applyNumberFormat="1" applyFont="1" applyFill="1" applyBorder="1" applyAlignment="1">
      <alignment horizontal="right"/>
    </xf>
    <xf numFmtId="164" fontId="2" fillId="0" borderId="0" xfId="0" applyNumberFormat="1" applyFont="1" applyAlignment="1">
      <alignment horizontal="right"/>
    </xf>
    <xf numFmtId="6" fontId="2" fillId="3" borderId="18" xfId="0" applyNumberFormat="1" applyFont="1" applyFill="1" applyBorder="1" applyAlignment="1">
      <alignment horizontal="right"/>
    </xf>
    <xf numFmtId="6" fontId="2" fillId="0" borderId="0" xfId="0" applyNumberFormat="1" applyFont="1" applyAlignment="1">
      <alignment horizontal="right"/>
    </xf>
    <xf numFmtId="6" fontId="2" fillId="3" borderId="13" xfId="0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38" fontId="2" fillId="3" borderId="12" xfId="0" applyNumberFormat="1" applyFont="1" applyFill="1" applyBorder="1" applyAlignment="1">
      <alignment horizontal="right"/>
    </xf>
    <xf numFmtId="38" fontId="2" fillId="0" borderId="0" xfId="0" applyNumberFormat="1" applyFont="1" applyAlignment="1">
      <alignment horizontal="right"/>
    </xf>
    <xf numFmtId="6" fontId="2" fillId="3" borderId="12" xfId="0" applyNumberFormat="1" applyFont="1" applyFill="1" applyBorder="1" applyAlignment="1">
      <alignment horizontal="right"/>
    </xf>
    <xf numFmtId="10" fontId="2" fillId="3" borderId="13" xfId="0" applyNumberFormat="1" applyFont="1" applyFill="1" applyBorder="1" applyAlignment="1">
      <alignment horizontal="right"/>
    </xf>
    <xf numFmtId="10" fontId="2" fillId="0" borderId="0" xfId="0" applyNumberFormat="1" applyFont="1" applyAlignment="1">
      <alignment horizontal="right"/>
    </xf>
    <xf numFmtId="38" fontId="2" fillId="3" borderId="14" xfId="0" applyNumberFormat="1" applyFont="1" applyFill="1" applyBorder="1" applyAlignment="1">
      <alignment horizontal="right"/>
    </xf>
    <xf numFmtId="38" fontId="2" fillId="3" borderId="11" xfId="0" applyNumberFormat="1" applyFont="1" applyFill="1" applyBorder="1" applyAlignment="1">
      <alignment horizontal="right"/>
    </xf>
    <xf numFmtId="0" fontId="8" fillId="0" borderId="0" xfId="0" applyFont="1"/>
    <xf numFmtId="0" fontId="2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Normal 2" xfId="1" xr:uid="{CA2BCCA1-D386-4BAD-88E5-EE1706E358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108</xdr:row>
      <xdr:rowOff>6350</xdr:rowOff>
    </xdr:from>
    <xdr:to>
      <xdr:col>8</xdr:col>
      <xdr:colOff>38100</xdr:colOff>
      <xdr:row>112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1B446B0-E1D0-480F-B9BD-957BBB5F2B9C}"/>
            </a:ext>
          </a:extLst>
        </xdr:cNvPr>
        <xdr:cNvSpPr txBox="1"/>
      </xdr:nvSpPr>
      <xdr:spPr>
        <a:xfrm>
          <a:off x="447675" y="20723225"/>
          <a:ext cx="7610475" cy="774700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latin typeface="Liberation Sans" panose="020B0604020202020204" pitchFamily="34" charset="0"/>
              <a:ea typeface="Liberation Sans" panose="020B0604020202020204" pitchFamily="34" charset="0"/>
              <a:cs typeface="Liberation Sans" panose="020B0604020202020204" pitchFamily="34" charset="0"/>
            </a:rPr>
            <a:t>Response: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82</xdr:row>
      <xdr:rowOff>6350</xdr:rowOff>
    </xdr:from>
    <xdr:to>
      <xdr:col>8</xdr:col>
      <xdr:colOff>38100</xdr:colOff>
      <xdr:row>86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B7EA2ED-BB01-437A-B53C-05DBE55DB8DA}"/>
            </a:ext>
          </a:extLst>
        </xdr:cNvPr>
        <xdr:cNvSpPr txBox="1"/>
      </xdr:nvSpPr>
      <xdr:spPr>
        <a:xfrm>
          <a:off x="628650" y="15894050"/>
          <a:ext cx="7448550" cy="774700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Liberation Sans" panose="020B0604020202020204" pitchFamily="34" charset="0"/>
              <a:ea typeface="Liberation Sans" panose="020B0604020202020204" pitchFamily="34" charset="0"/>
              <a:cs typeface="Liberation Sans" panose="020B0604020202020204" pitchFamily="34" charset="0"/>
            </a:rPr>
            <a:t>The best project is Clayton.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4F460-1245-432D-A146-4ACA7CD5F290}">
  <dimension ref="A1:K114"/>
  <sheetViews>
    <sheetView topLeftCell="A76" workbookViewId="0">
      <selection activeCell="E92" sqref="E92"/>
    </sheetView>
  </sheetViews>
  <sheetFormatPr baseColWidth="10" defaultColWidth="9.1640625" defaultRowHeight="15"/>
  <cols>
    <col min="1" max="1" width="6.5" style="5" customWidth="1"/>
    <col min="2" max="2" width="39.83203125" style="5" customWidth="1"/>
    <col min="3" max="3" width="14.33203125" style="5" customWidth="1"/>
    <col min="4" max="4" width="2.1640625" style="5" customWidth="1"/>
    <col min="5" max="5" width="17.83203125" style="5" customWidth="1"/>
    <col min="6" max="6" width="8.83203125" style="5" customWidth="1"/>
    <col min="7" max="7" width="14.5" style="5" customWidth="1"/>
    <col min="8" max="8" width="16.5" style="5" customWidth="1"/>
    <col min="9" max="9" width="10.33203125" style="5" customWidth="1"/>
    <col min="10" max="16384" width="9.1640625" style="5"/>
  </cols>
  <sheetData>
    <row r="1" spans="1:11">
      <c r="A1" s="93" t="s">
        <v>75</v>
      </c>
    </row>
    <row r="2" spans="1:11" ht="16">
      <c r="A2" s="1" t="s">
        <v>74</v>
      </c>
      <c r="B2" s="2"/>
      <c r="C2" s="2"/>
      <c r="D2" s="2"/>
      <c r="E2" s="2"/>
      <c r="F2" s="2"/>
      <c r="G2" s="2"/>
      <c r="H2" s="2"/>
      <c r="I2" s="3"/>
      <c r="J2" s="4"/>
      <c r="K2" s="4"/>
    </row>
    <row r="3" spans="1:11" ht="16">
      <c r="A3" s="6" t="s">
        <v>0</v>
      </c>
      <c r="B3" s="7"/>
      <c r="C3" s="7"/>
      <c r="D3" s="7"/>
      <c r="E3" s="7"/>
      <c r="F3" s="7"/>
      <c r="G3" s="7"/>
      <c r="H3" s="7"/>
      <c r="I3" s="8"/>
      <c r="J3" s="4"/>
      <c r="K3" s="4"/>
    </row>
    <row r="4" spans="1:11" ht="16">
      <c r="A4" s="6" t="s">
        <v>1</v>
      </c>
      <c r="B4" s="7"/>
      <c r="C4" s="7"/>
      <c r="D4" s="7"/>
      <c r="E4" s="7"/>
      <c r="F4" s="7"/>
      <c r="G4" s="7"/>
      <c r="H4" s="7"/>
      <c r="I4" s="8"/>
      <c r="J4" s="4"/>
      <c r="K4" s="4"/>
    </row>
    <row r="5" spans="1:11" ht="16">
      <c r="A5" s="6"/>
      <c r="B5" s="7"/>
      <c r="C5" s="7"/>
      <c r="D5" s="7"/>
      <c r="E5" s="7"/>
      <c r="F5" s="7"/>
      <c r="G5" s="7"/>
      <c r="H5" s="7"/>
      <c r="I5" s="8"/>
      <c r="J5" s="4"/>
      <c r="K5" s="4"/>
    </row>
    <row r="6" spans="1:11" ht="16">
      <c r="A6" s="6"/>
      <c r="B6" s="7"/>
      <c r="C6" s="9" t="s">
        <v>2</v>
      </c>
      <c r="D6" s="9"/>
      <c r="E6" s="9" t="s">
        <v>3</v>
      </c>
      <c r="F6" s="9"/>
      <c r="G6" s="9" t="s">
        <v>4</v>
      </c>
      <c r="H6" s="10"/>
      <c r="I6" s="8"/>
      <c r="J6" s="4"/>
      <c r="K6" s="4"/>
    </row>
    <row r="7" spans="1:11" ht="17" thickBot="1">
      <c r="A7" s="6"/>
      <c r="B7" s="11" t="s">
        <v>5</v>
      </c>
      <c r="C7" s="12">
        <v>160000</v>
      </c>
      <c r="D7" s="13"/>
      <c r="E7" s="12">
        <v>175000</v>
      </c>
      <c r="F7" s="13"/>
      <c r="G7" s="12">
        <v>200000</v>
      </c>
      <c r="H7" s="10"/>
      <c r="I7" s="8"/>
      <c r="J7" s="4"/>
      <c r="K7" s="4"/>
    </row>
    <row r="8" spans="1:11" ht="17" thickTop="1">
      <c r="A8" s="6"/>
      <c r="B8" s="11" t="s">
        <v>6</v>
      </c>
      <c r="C8" s="11"/>
      <c r="D8" s="11"/>
      <c r="E8" s="11"/>
      <c r="F8" s="11"/>
      <c r="G8" s="11"/>
      <c r="H8" s="10"/>
      <c r="I8" s="8"/>
      <c r="J8" s="4"/>
      <c r="K8" s="4"/>
    </row>
    <row r="9" spans="1:11" ht="16">
      <c r="A9" s="6"/>
      <c r="B9" s="11" t="s">
        <v>7</v>
      </c>
      <c r="C9" s="14">
        <v>14000</v>
      </c>
      <c r="D9" s="14"/>
      <c r="E9" s="14">
        <v>18000</v>
      </c>
      <c r="F9" s="14"/>
      <c r="G9" s="14">
        <v>27000</v>
      </c>
      <c r="H9" s="10"/>
      <c r="I9" s="8"/>
      <c r="J9" s="4"/>
      <c r="K9" s="4"/>
    </row>
    <row r="10" spans="1:11" ht="16">
      <c r="A10" s="6"/>
      <c r="B10" s="11">
        <v>2</v>
      </c>
      <c r="C10" s="14">
        <v>14000</v>
      </c>
      <c r="D10" s="14"/>
      <c r="E10" s="14">
        <v>17000</v>
      </c>
      <c r="F10" s="14"/>
      <c r="G10" s="14">
        <v>23000</v>
      </c>
      <c r="H10" s="10"/>
      <c r="I10" s="8"/>
      <c r="J10" s="4"/>
      <c r="K10" s="4"/>
    </row>
    <row r="11" spans="1:11" ht="16">
      <c r="A11" s="6"/>
      <c r="B11" s="11">
        <v>3</v>
      </c>
      <c r="C11" s="14">
        <v>14000</v>
      </c>
      <c r="D11" s="14"/>
      <c r="E11" s="14">
        <v>16000</v>
      </c>
      <c r="F11" s="14"/>
      <c r="G11" s="14">
        <v>21000</v>
      </c>
      <c r="H11" s="10"/>
      <c r="I11" s="8"/>
      <c r="J11" s="4"/>
      <c r="K11" s="4"/>
    </row>
    <row r="12" spans="1:11" ht="16">
      <c r="A12" s="6"/>
      <c r="B12" s="11">
        <v>4</v>
      </c>
      <c r="C12" s="14">
        <v>14000</v>
      </c>
      <c r="D12" s="14"/>
      <c r="E12" s="14">
        <v>12000</v>
      </c>
      <c r="F12" s="14"/>
      <c r="G12" s="14">
        <v>13000</v>
      </c>
      <c r="H12" s="10"/>
      <c r="I12" s="8"/>
      <c r="J12" s="4"/>
      <c r="K12" s="4"/>
    </row>
    <row r="13" spans="1:11" ht="16">
      <c r="A13" s="6"/>
      <c r="B13" s="11">
        <v>5</v>
      </c>
      <c r="C13" s="14">
        <v>14000</v>
      </c>
      <c r="D13" s="14"/>
      <c r="E13" s="14">
        <v>9000</v>
      </c>
      <c r="F13" s="14"/>
      <c r="G13" s="14">
        <v>12000</v>
      </c>
      <c r="H13" s="10"/>
      <c r="I13" s="8"/>
      <c r="J13" s="4"/>
      <c r="K13" s="4"/>
    </row>
    <row r="14" spans="1:11" ht="17" thickBot="1">
      <c r="A14" s="6"/>
      <c r="B14" s="15" t="s">
        <v>8</v>
      </c>
      <c r="C14" s="16">
        <f>SUM(C9:C13)</f>
        <v>70000</v>
      </c>
      <c r="D14" s="17"/>
      <c r="E14" s="16">
        <f>SUM(E9:E13)</f>
        <v>72000</v>
      </c>
      <c r="F14" s="17"/>
      <c r="G14" s="16">
        <f>SUM(G9:G13)</f>
        <v>96000</v>
      </c>
      <c r="H14" s="10"/>
      <c r="I14" s="8"/>
      <c r="J14" s="4"/>
      <c r="K14" s="4"/>
    </row>
    <row r="15" spans="1:11" ht="17" thickTop="1">
      <c r="A15" s="6"/>
      <c r="B15" s="7"/>
      <c r="C15" s="7"/>
      <c r="D15" s="7"/>
      <c r="E15" s="7"/>
      <c r="F15" s="7"/>
      <c r="G15" s="7"/>
      <c r="H15" s="7"/>
      <c r="I15" s="8"/>
      <c r="J15" s="4"/>
      <c r="K15" s="4"/>
    </row>
    <row r="16" spans="1:11" ht="16">
      <c r="A16" s="6" t="s">
        <v>9</v>
      </c>
      <c r="B16" s="7"/>
      <c r="C16" s="7"/>
      <c r="D16" s="7"/>
      <c r="E16" s="7"/>
      <c r="F16" s="7"/>
      <c r="G16" s="7"/>
      <c r="H16" s="7"/>
      <c r="I16" s="8"/>
      <c r="J16" s="4"/>
      <c r="K16" s="4"/>
    </row>
    <row r="17" spans="1:11" ht="16">
      <c r="A17" s="6" t="s">
        <v>10</v>
      </c>
      <c r="B17" s="7"/>
      <c r="C17" s="7"/>
      <c r="D17" s="7"/>
      <c r="E17" s="7"/>
      <c r="F17" s="7"/>
      <c r="G17" s="7"/>
      <c r="H17" s="7"/>
      <c r="I17" s="8"/>
      <c r="J17" s="4"/>
      <c r="K17" s="4"/>
    </row>
    <row r="18" spans="1:11" ht="16">
      <c r="A18" s="6"/>
      <c r="B18" s="7"/>
      <c r="C18" s="7"/>
      <c r="D18" s="7"/>
      <c r="E18" s="7"/>
      <c r="F18" s="7"/>
      <c r="G18" s="7"/>
      <c r="H18" s="7"/>
      <c r="I18" s="8"/>
      <c r="J18" s="4"/>
      <c r="K18" s="4"/>
    </row>
    <row r="19" spans="1:11" ht="16">
      <c r="A19" s="18" t="s">
        <v>11</v>
      </c>
      <c r="B19" s="7"/>
      <c r="C19" s="7"/>
      <c r="D19" s="7"/>
      <c r="E19" s="7"/>
      <c r="F19" s="7"/>
      <c r="G19" s="7"/>
      <c r="H19" s="7"/>
      <c r="I19" s="8"/>
      <c r="J19" s="4"/>
      <c r="K19" s="4"/>
    </row>
    <row r="20" spans="1:11" ht="16">
      <c r="A20" s="19" t="s">
        <v>12</v>
      </c>
      <c r="B20" s="7"/>
      <c r="C20" s="7"/>
      <c r="D20" s="7"/>
      <c r="E20" s="7"/>
      <c r="F20" s="7"/>
      <c r="G20" s="7"/>
      <c r="H20" s="7"/>
      <c r="I20" s="8"/>
      <c r="J20" s="4"/>
      <c r="K20" s="4"/>
    </row>
    <row r="21" spans="1:11" ht="16">
      <c r="A21" s="19" t="s">
        <v>13</v>
      </c>
      <c r="B21" s="7"/>
      <c r="C21" s="7"/>
      <c r="D21" s="7"/>
      <c r="E21" s="7"/>
      <c r="F21" s="7"/>
      <c r="G21" s="7"/>
      <c r="H21" s="7"/>
      <c r="I21" s="8"/>
      <c r="J21" s="4"/>
      <c r="K21" s="4"/>
    </row>
    <row r="22" spans="1:11" ht="16">
      <c r="A22" s="19" t="s">
        <v>14</v>
      </c>
      <c r="B22" s="7"/>
      <c r="C22" s="7"/>
      <c r="D22" s="7"/>
      <c r="E22" s="7"/>
      <c r="F22" s="7"/>
      <c r="G22" s="7"/>
      <c r="H22" s="7"/>
      <c r="I22" s="8"/>
      <c r="J22" s="4"/>
      <c r="K22" s="4"/>
    </row>
    <row r="23" spans="1:11" ht="16">
      <c r="A23" s="6" t="s">
        <v>15</v>
      </c>
      <c r="B23" s="7"/>
      <c r="C23" s="7"/>
      <c r="D23" s="7"/>
      <c r="E23" s="7"/>
      <c r="F23" s="7"/>
      <c r="G23" s="7"/>
      <c r="H23" s="7"/>
      <c r="I23" s="8"/>
      <c r="J23" s="4"/>
      <c r="K23" s="4"/>
    </row>
    <row r="24" spans="1:11" ht="16">
      <c r="A24" s="19" t="s">
        <v>16</v>
      </c>
      <c r="B24" s="7"/>
      <c r="C24" s="7"/>
      <c r="D24" s="7"/>
      <c r="E24" s="7"/>
      <c r="F24" s="7"/>
      <c r="G24" s="7"/>
      <c r="H24" s="7"/>
      <c r="I24" s="8"/>
      <c r="J24" s="4"/>
      <c r="K24" s="4"/>
    </row>
    <row r="25" spans="1:11" ht="16">
      <c r="A25" s="20" t="s">
        <v>17</v>
      </c>
      <c r="B25" s="7"/>
      <c r="C25" s="7"/>
      <c r="D25" s="7"/>
      <c r="E25" s="7"/>
      <c r="F25" s="7"/>
      <c r="G25" s="7"/>
      <c r="H25" s="7"/>
      <c r="I25" s="8"/>
      <c r="J25" s="4"/>
      <c r="K25" s="4"/>
    </row>
    <row r="26" spans="1:11" ht="16">
      <c r="A26" s="21"/>
      <c r="B26" s="22"/>
      <c r="C26" s="22"/>
      <c r="D26" s="22"/>
      <c r="E26" s="23"/>
      <c r="F26" s="22"/>
      <c r="G26" s="22"/>
      <c r="H26" s="22"/>
      <c r="I26" s="24"/>
      <c r="J26" s="4"/>
      <c r="K26" s="4"/>
    </row>
    <row r="27" spans="1:11" ht="1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ht="1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1" ht="16">
      <c r="A29" s="4" t="s">
        <v>18</v>
      </c>
      <c r="B29" s="95" t="s">
        <v>2</v>
      </c>
      <c r="C29" s="95"/>
      <c r="D29" s="95"/>
      <c r="E29" s="95"/>
      <c r="F29" s="95"/>
      <c r="G29" s="95"/>
      <c r="H29" s="25"/>
      <c r="I29" s="4"/>
      <c r="J29" s="4"/>
      <c r="K29" s="4"/>
    </row>
    <row r="30" spans="1:11" ht="16">
      <c r="A30" s="4"/>
      <c r="B30" s="26" t="s">
        <v>19</v>
      </c>
      <c r="C30" s="27" t="s">
        <v>20</v>
      </c>
      <c r="D30" s="28"/>
      <c r="E30" s="26" t="s">
        <v>21</v>
      </c>
      <c r="F30" s="25"/>
      <c r="G30" s="27" t="s">
        <v>20</v>
      </c>
      <c r="I30" s="4"/>
      <c r="J30" s="4"/>
      <c r="K30" s="4"/>
    </row>
    <row r="31" spans="1:11" ht="17" thickBot="1">
      <c r="A31" s="4"/>
      <c r="B31" s="26" t="s">
        <v>22</v>
      </c>
      <c r="C31" s="29" t="s">
        <v>23</v>
      </c>
      <c r="D31" s="30"/>
      <c r="E31" s="26" t="s">
        <v>24</v>
      </c>
      <c r="F31" s="25"/>
      <c r="G31" s="29" t="s">
        <v>20</v>
      </c>
      <c r="I31" s="4"/>
      <c r="J31" s="4"/>
      <c r="K31" s="4"/>
    </row>
    <row r="32" spans="1:11" ht="17" thickBot="1">
      <c r="A32" s="4"/>
      <c r="B32" s="26" t="s">
        <v>24</v>
      </c>
      <c r="C32" s="31" t="s">
        <v>23</v>
      </c>
      <c r="D32" s="28"/>
      <c r="E32" s="26" t="s">
        <v>25</v>
      </c>
      <c r="F32" s="25"/>
      <c r="G32" s="32" t="s">
        <v>23</v>
      </c>
      <c r="I32" s="4"/>
      <c r="J32" s="4"/>
      <c r="K32" s="4"/>
    </row>
    <row r="33" spans="1:11" ht="17" thickTop="1">
      <c r="A33" s="4"/>
      <c r="B33" s="25"/>
      <c r="C33" s="33"/>
      <c r="D33" s="33"/>
      <c r="E33" s="33"/>
      <c r="F33" s="33"/>
      <c r="G33" s="25"/>
      <c r="H33" s="25"/>
      <c r="I33" s="4"/>
      <c r="J33" s="4"/>
      <c r="K33" s="4"/>
    </row>
    <row r="34" spans="1:11" ht="16">
      <c r="A34" s="4"/>
      <c r="B34" s="25"/>
      <c r="C34" s="33"/>
      <c r="D34" s="33"/>
      <c r="E34" s="33"/>
      <c r="F34" s="33"/>
      <c r="G34" s="25"/>
      <c r="H34" s="25"/>
      <c r="I34" s="4"/>
      <c r="J34" s="4"/>
      <c r="K34" s="4"/>
    </row>
    <row r="35" spans="1:11" ht="16">
      <c r="A35" s="4"/>
      <c r="B35" s="95" t="s">
        <v>3</v>
      </c>
      <c r="C35" s="95"/>
      <c r="D35" s="95"/>
      <c r="E35" s="95"/>
      <c r="F35" s="25"/>
      <c r="G35" s="25"/>
      <c r="H35" s="25"/>
      <c r="I35" s="4"/>
      <c r="J35" s="4"/>
      <c r="K35" s="4"/>
    </row>
    <row r="36" spans="1:11" ht="16">
      <c r="A36" s="4"/>
      <c r="B36" s="25"/>
      <c r="C36" s="25" t="s">
        <v>26</v>
      </c>
      <c r="D36" s="25"/>
      <c r="E36" s="25" t="s">
        <v>27</v>
      </c>
      <c r="F36" s="25"/>
      <c r="G36" s="25"/>
      <c r="H36" s="25"/>
      <c r="I36" s="4"/>
      <c r="J36" s="4"/>
      <c r="K36" s="4"/>
    </row>
    <row r="37" spans="1:11" ht="16">
      <c r="A37" s="4"/>
      <c r="B37" s="34" t="s">
        <v>28</v>
      </c>
      <c r="C37" s="34" t="s">
        <v>29</v>
      </c>
      <c r="D37" s="25"/>
      <c r="E37" s="34" t="s">
        <v>30</v>
      </c>
      <c r="F37" s="25"/>
      <c r="G37" s="25"/>
      <c r="H37" s="25"/>
      <c r="I37" s="4"/>
      <c r="J37" s="4"/>
      <c r="K37" s="4"/>
    </row>
    <row r="38" spans="1:11" ht="16">
      <c r="A38" s="4"/>
      <c r="B38" s="25">
        <v>1</v>
      </c>
      <c r="C38" s="27" t="s">
        <v>23</v>
      </c>
      <c r="D38" s="35"/>
      <c r="E38" s="27" t="s">
        <v>23</v>
      </c>
      <c r="F38" s="28"/>
      <c r="G38" s="25"/>
      <c r="H38" s="25"/>
      <c r="I38" s="4"/>
      <c r="J38" s="4"/>
      <c r="K38" s="4"/>
    </row>
    <row r="39" spans="1:11" ht="16">
      <c r="A39" s="4"/>
      <c r="B39" s="25">
        <v>2</v>
      </c>
      <c r="C39" s="36" t="s">
        <v>23</v>
      </c>
      <c r="D39" s="37"/>
      <c r="E39" s="36" t="s">
        <v>23</v>
      </c>
      <c r="F39" s="30"/>
      <c r="G39" s="25"/>
      <c r="H39" s="25"/>
      <c r="I39" s="4"/>
      <c r="J39" s="4"/>
      <c r="K39" s="4"/>
    </row>
    <row r="40" spans="1:11" ht="16">
      <c r="A40" s="4"/>
      <c r="B40" s="25">
        <v>3</v>
      </c>
      <c r="C40" s="36" t="s">
        <v>23</v>
      </c>
      <c r="D40" s="37"/>
      <c r="E40" s="36" t="s">
        <v>23</v>
      </c>
      <c r="F40" s="30"/>
      <c r="G40" s="25"/>
      <c r="H40" s="25"/>
      <c r="I40" s="4"/>
      <c r="J40" s="4"/>
      <c r="K40" s="4"/>
    </row>
    <row r="41" spans="1:11" ht="16">
      <c r="A41" s="4"/>
      <c r="B41" s="25">
        <v>4</v>
      </c>
      <c r="C41" s="36" t="s">
        <v>23</v>
      </c>
      <c r="D41" s="37"/>
      <c r="E41" s="36" t="s">
        <v>23</v>
      </c>
      <c r="F41" s="30"/>
      <c r="G41" s="25"/>
      <c r="H41" s="25"/>
      <c r="I41" s="4"/>
      <c r="J41" s="4"/>
      <c r="K41" s="4"/>
    </row>
    <row r="42" spans="1:11" ht="16">
      <c r="A42" s="4"/>
      <c r="B42" s="25">
        <v>5</v>
      </c>
      <c r="C42" s="36" t="s">
        <v>23</v>
      </c>
      <c r="D42" s="37"/>
      <c r="E42" s="36" t="s">
        <v>23</v>
      </c>
      <c r="F42" s="30"/>
      <c r="G42" s="25"/>
      <c r="H42" s="25"/>
      <c r="I42" s="4"/>
      <c r="J42" s="4"/>
      <c r="K42" s="4"/>
    </row>
    <row r="43" spans="1:11" ht="16">
      <c r="A43" s="4"/>
      <c r="B43" s="25"/>
      <c r="C43" s="33"/>
      <c r="D43" s="33"/>
      <c r="E43" s="33"/>
      <c r="F43" s="33"/>
      <c r="G43" s="25"/>
      <c r="H43" s="25"/>
      <c r="I43" s="4"/>
      <c r="J43" s="4"/>
      <c r="K43" s="4"/>
    </row>
    <row r="44" spans="1:11" ht="16">
      <c r="A44" s="4"/>
      <c r="B44" s="38" t="s">
        <v>31</v>
      </c>
      <c r="C44" s="33"/>
      <c r="D44" s="33"/>
      <c r="E44" s="33"/>
      <c r="F44" s="33"/>
      <c r="G44" s="25"/>
      <c r="H44" s="25"/>
      <c r="I44" s="4"/>
      <c r="J44" s="4"/>
      <c r="K44" s="4"/>
    </row>
    <row r="45" spans="1:11" ht="16">
      <c r="A45" s="4"/>
      <c r="B45" s="26" t="s">
        <v>5</v>
      </c>
      <c r="C45" s="39" t="s">
        <v>20</v>
      </c>
      <c r="D45" s="33"/>
      <c r="E45" s="33"/>
      <c r="F45" s="33"/>
      <c r="G45" s="25"/>
      <c r="H45" s="25"/>
      <c r="I45" s="4"/>
      <c r="J45" s="4"/>
      <c r="K45" s="4"/>
    </row>
    <row r="46" spans="1:11" ht="17" thickBot="1">
      <c r="A46" s="4"/>
      <c r="B46" s="26" t="s">
        <v>32</v>
      </c>
      <c r="C46" s="40" t="s">
        <v>23</v>
      </c>
      <c r="D46" s="33"/>
      <c r="E46" s="33"/>
      <c r="F46" s="33"/>
      <c r="G46" s="25"/>
      <c r="H46" s="25"/>
      <c r="I46" s="4"/>
      <c r="J46" s="4"/>
      <c r="K46" s="4"/>
    </row>
    <row r="47" spans="1:11" ht="16">
      <c r="A47" s="4"/>
      <c r="B47" s="26" t="s">
        <v>33</v>
      </c>
      <c r="C47" s="41" t="s">
        <v>23</v>
      </c>
      <c r="D47" s="33"/>
      <c r="E47" s="33"/>
      <c r="F47" s="33"/>
      <c r="G47" s="25"/>
      <c r="H47" s="25"/>
      <c r="I47" s="4"/>
      <c r="J47" s="4"/>
      <c r="K47" s="4"/>
    </row>
    <row r="48" spans="1:11" ht="17" thickBot="1">
      <c r="A48" s="4"/>
      <c r="B48" s="26" t="s">
        <v>34</v>
      </c>
      <c r="C48" s="40" t="s">
        <v>20</v>
      </c>
      <c r="D48" s="33"/>
      <c r="E48" s="33"/>
      <c r="F48" s="33"/>
      <c r="G48" s="25"/>
      <c r="H48" s="25"/>
      <c r="I48" s="4"/>
      <c r="J48" s="4"/>
      <c r="K48" s="4"/>
    </row>
    <row r="49" spans="1:11" ht="17" thickBot="1">
      <c r="A49" s="4"/>
      <c r="B49" s="26" t="s">
        <v>35</v>
      </c>
      <c r="C49" s="42" t="s">
        <v>23</v>
      </c>
      <c r="D49" s="33"/>
      <c r="E49" s="33"/>
      <c r="F49" s="33"/>
      <c r="G49" s="25"/>
      <c r="H49" s="25"/>
      <c r="I49" s="4"/>
      <c r="J49" s="4"/>
      <c r="K49" s="4"/>
    </row>
    <row r="50" spans="1:11" ht="17" thickBot="1">
      <c r="A50" s="4"/>
      <c r="B50" s="26" t="s">
        <v>36</v>
      </c>
      <c r="C50" s="43" t="s">
        <v>23</v>
      </c>
      <c r="D50" s="33"/>
      <c r="E50" s="33"/>
      <c r="F50" s="33"/>
      <c r="G50" s="25"/>
      <c r="H50" s="25"/>
      <c r="I50" s="4"/>
      <c r="J50" s="4"/>
      <c r="K50" s="4"/>
    </row>
    <row r="51" spans="1:11" ht="17" thickTop="1">
      <c r="A51" s="4"/>
      <c r="B51" s="25"/>
      <c r="C51" s="33"/>
      <c r="D51" s="33"/>
      <c r="E51" s="33"/>
      <c r="F51" s="33"/>
      <c r="G51" s="25"/>
      <c r="H51" s="25"/>
      <c r="I51" s="4"/>
      <c r="J51" s="4"/>
      <c r="K51" s="4"/>
    </row>
    <row r="52" spans="1:11" ht="16">
      <c r="A52" s="4"/>
      <c r="B52" s="25"/>
      <c r="C52" s="33"/>
      <c r="D52" s="33"/>
      <c r="E52" s="33"/>
      <c r="F52" s="33"/>
      <c r="G52" s="25"/>
      <c r="H52" s="25"/>
      <c r="I52" s="4"/>
      <c r="J52" s="4"/>
      <c r="K52" s="4"/>
    </row>
    <row r="53" spans="1:11" ht="16">
      <c r="A53" s="4"/>
      <c r="B53" s="95" t="s">
        <v>4</v>
      </c>
      <c r="C53" s="95"/>
      <c r="D53" s="95"/>
      <c r="E53" s="95"/>
      <c r="F53" s="25"/>
      <c r="G53" s="25"/>
      <c r="H53" s="25"/>
      <c r="I53" s="4"/>
      <c r="J53" s="4"/>
      <c r="K53" s="4"/>
    </row>
    <row r="54" spans="1:11" ht="16">
      <c r="A54" s="4"/>
      <c r="B54" s="25"/>
      <c r="C54" s="25" t="s">
        <v>26</v>
      </c>
      <c r="D54" s="25"/>
      <c r="E54" s="25" t="s">
        <v>27</v>
      </c>
      <c r="F54" s="25"/>
      <c r="G54" s="25"/>
      <c r="H54" s="25"/>
      <c r="I54" s="4"/>
      <c r="J54" s="4"/>
      <c r="K54" s="4"/>
    </row>
    <row r="55" spans="1:11" ht="16">
      <c r="A55" s="4"/>
      <c r="B55" s="34" t="s">
        <v>28</v>
      </c>
      <c r="C55" s="34" t="s">
        <v>29</v>
      </c>
      <c r="D55" s="25"/>
      <c r="E55" s="34" t="s">
        <v>30</v>
      </c>
      <c r="F55" s="25"/>
      <c r="G55" s="25"/>
      <c r="H55" s="25"/>
      <c r="I55" s="4"/>
      <c r="J55" s="4"/>
      <c r="K55" s="4"/>
    </row>
    <row r="56" spans="1:11" ht="16">
      <c r="A56" s="4"/>
      <c r="B56" s="25">
        <v>1</v>
      </c>
      <c r="C56" s="27" t="s">
        <v>23</v>
      </c>
      <c r="D56" s="35"/>
      <c r="E56" s="27" t="s">
        <v>23</v>
      </c>
      <c r="F56" s="44"/>
      <c r="G56" s="25"/>
      <c r="H56" s="25"/>
      <c r="I56" s="4"/>
      <c r="J56" s="4"/>
      <c r="K56" s="4"/>
    </row>
    <row r="57" spans="1:11" ht="16">
      <c r="A57" s="4"/>
      <c r="B57" s="25">
        <v>2</v>
      </c>
      <c r="C57" s="36" t="s">
        <v>23</v>
      </c>
      <c r="D57" s="37"/>
      <c r="E57" s="36" t="s">
        <v>23</v>
      </c>
      <c r="F57" s="30"/>
      <c r="G57" s="25"/>
      <c r="H57" s="25"/>
      <c r="I57" s="4"/>
      <c r="J57" s="4"/>
      <c r="K57" s="4"/>
    </row>
    <row r="58" spans="1:11" ht="16">
      <c r="A58" s="4"/>
      <c r="B58" s="25">
        <v>3</v>
      </c>
      <c r="C58" s="36" t="s">
        <v>23</v>
      </c>
      <c r="D58" s="37"/>
      <c r="E58" s="36" t="s">
        <v>23</v>
      </c>
      <c r="F58" s="30"/>
      <c r="G58" s="25"/>
      <c r="H58" s="25"/>
      <c r="I58" s="4"/>
      <c r="J58" s="4"/>
      <c r="K58" s="4"/>
    </row>
    <row r="59" spans="1:11" ht="16">
      <c r="A59" s="4"/>
      <c r="B59" s="25">
        <v>4</v>
      </c>
      <c r="C59" s="36" t="s">
        <v>23</v>
      </c>
      <c r="D59" s="37"/>
      <c r="E59" s="36" t="s">
        <v>23</v>
      </c>
      <c r="F59" s="30"/>
      <c r="G59" s="25"/>
      <c r="H59" s="25"/>
      <c r="I59" s="4"/>
      <c r="J59" s="4"/>
      <c r="K59" s="4"/>
    </row>
    <row r="60" spans="1:11" ht="16">
      <c r="A60" s="4"/>
      <c r="B60" s="25">
        <v>5</v>
      </c>
      <c r="C60" s="36" t="s">
        <v>23</v>
      </c>
      <c r="D60" s="37"/>
      <c r="E60" s="36" t="s">
        <v>23</v>
      </c>
      <c r="F60" s="30"/>
      <c r="G60" s="25"/>
      <c r="H60" s="25"/>
      <c r="I60" s="4"/>
      <c r="J60" s="4"/>
      <c r="K60" s="4"/>
    </row>
    <row r="61" spans="1:11" ht="16">
      <c r="A61" s="4"/>
      <c r="B61" s="25"/>
      <c r="C61" s="25"/>
      <c r="D61" s="25"/>
      <c r="E61" s="25"/>
      <c r="F61" s="25"/>
      <c r="G61" s="25"/>
      <c r="H61" s="25"/>
      <c r="I61" s="4"/>
      <c r="J61" s="4"/>
      <c r="K61" s="4"/>
    </row>
    <row r="62" spans="1:11" ht="16">
      <c r="A62" s="4"/>
      <c r="B62" s="38" t="s">
        <v>31</v>
      </c>
      <c r="C62" s="33"/>
      <c r="D62" s="25"/>
      <c r="E62" s="25"/>
      <c r="F62" s="25"/>
      <c r="G62" s="25"/>
      <c r="H62" s="25"/>
      <c r="I62" s="4"/>
      <c r="J62" s="4"/>
      <c r="K62" s="4"/>
    </row>
    <row r="63" spans="1:11" ht="16">
      <c r="A63" s="4"/>
      <c r="B63" s="26" t="s">
        <v>5</v>
      </c>
      <c r="C63" s="39" t="s">
        <v>20</v>
      </c>
      <c r="D63" s="25"/>
      <c r="E63" s="25"/>
      <c r="F63" s="25"/>
      <c r="G63" s="25"/>
      <c r="H63" s="25"/>
      <c r="I63" s="4"/>
      <c r="J63" s="4"/>
      <c r="K63" s="4"/>
    </row>
    <row r="64" spans="1:11" ht="17" thickBot="1">
      <c r="A64" s="4"/>
      <c r="B64" s="26" t="s">
        <v>32</v>
      </c>
      <c r="C64" s="40" t="s">
        <v>23</v>
      </c>
      <c r="D64" s="25"/>
      <c r="E64" s="25"/>
      <c r="F64" s="25"/>
      <c r="G64" s="25"/>
      <c r="H64" s="25"/>
      <c r="I64" s="4"/>
      <c r="J64" s="4"/>
      <c r="K64" s="4"/>
    </row>
    <row r="65" spans="1:11" ht="16">
      <c r="A65" s="4"/>
      <c r="B65" s="26" t="s">
        <v>33</v>
      </c>
      <c r="C65" s="41" t="s">
        <v>23</v>
      </c>
      <c r="D65" s="25"/>
      <c r="E65" s="25"/>
      <c r="F65" s="25"/>
      <c r="G65" s="25"/>
      <c r="H65" s="25"/>
      <c r="I65" s="4"/>
      <c r="J65" s="4"/>
      <c r="K65" s="4"/>
    </row>
    <row r="66" spans="1:11" ht="17" thickBot="1">
      <c r="A66" s="4"/>
      <c r="B66" s="26" t="s">
        <v>34</v>
      </c>
      <c r="C66" s="40" t="s">
        <v>20</v>
      </c>
      <c r="D66" s="25"/>
      <c r="E66" s="25"/>
      <c r="F66" s="25"/>
      <c r="G66" s="25"/>
      <c r="H66" s="25"/>
      <c r="I66" s="4"/>
      <c r="J66" s="4"/>
      <c r="K66" s="4"/>
    </row>
    <row r="67" spans="1:11" ht="17" thickBot="1">
      <c r="A67" s="4"/>
      <c r="B67" s="26" t="s">
        <v>37</v>
      </c>
      <c r="C67" s="45" t="s">
        <v>20</v>
      </c>
      <c r="D67" s="25"/>
      <c r="E67" s="25"/>
      <c r="F67" s="25"/>
      <c r="G67" s="25"/>
      <c r="H67" s="25"/>
      <c r="I67" s="4"/>
      <c r="J67" s="4"/>
      <c r="K67" s="4"/>
    </row>
    <row r="68" spans="1:11" ht="16">
      <c r="A68" s="4"/>
      <c r="B68" s="26" t="s">
        <v>36</v>
      </c>
      <c r="C68" s="46" t="s">
        <v>20</v>
      </c>
      <c r="D68" s="25"/>
      <c r="E68" s="25"/>
      <c r="F68" s="25"/>
      <c r="G68" s="25"/>
      <c r="H68" s="25"/>
      <c r="I68" s="4"/>
      <c r="J68" s="4"/>
      <c r="K68" s="4"/>
    </row>
    <row r="69" spans="1:11" ht="16">
      <c r="A69" s="4"/>
      <c r="B69" s="25"/>
      <c r="C69" s="25"/>
      <c r="D69" s="25"/>
      <c r="E69" s="25"/>
      <c r="F69" s="25"/>
      <c r="G69" s="25"/>
      <c r="H69" s="25"/>
      <c r="I69" s="4"/>
      <c r="J69" s="4"/>
      <c r="K69" s="4"/>
    </row>
    <row r="70" spans="1:11" ht="16">
      <c r="A70" s="4"/>
      <c r="B70" s="25"/>
      <c r="C70" s="25"/>
      <c r="D70" s="25"/>
      <c r="E70" s="25"/>
      <c r="F70" s="25"/>
      <c r="G70" s="25"/>
      <c r="H70" s="25"/>
      <c r="I70" s="4"/>
      <c r="J70" s="4"/>
      <c r="K70" s="4"/>
    </row>
    <row r="71" spans="1:11" ht="16">
      <c r="A71" s="4" t="s">
        <v>38</v>
      </c>
      <c r="B71" s="38" t="s">
        <v>2</v>
      </c>
      <c r="C71" s="25"/>
      <c r="D71" s="25"/>
      <c r="E71" s="25"/>
      <c r="F71" s="25"/>
      <c r="G71" s="25"/>
      <c r="H71" s="47">
        <v>0.15</v>
      </c>
      <c r="I71" s="25" t="s">
        <v>39</v>
      </c>
      <c r="J71" s="4"/>
      <c r="K71" s="4"/>
    </row>
    <row r="72" spans="1:11" ht="16">
      <c r="A72" s="4"/>
      <c r="B72" s="94" t="s">
        <v>40</v>
      </c>
      <c r="C72" s="94"/>
      <c r="D72" s="34"/>
      <c r="E72" s="34" t="s">
        <v>41</v>
      </c>
      <c r="F72" s="34"/>
      <c r="G72" s="34" t="s">
        <v>42</v>
      </c>
      <c r="H72" s="34" t="s">
        <v>43</v>
      </c>
      <c r="I72" s="34" t="s">
        <v>20</v>
      </c>
      <c r="J72" s="4"/>
      <c r="K72" s="4"/>
    </row>
    <row r="73" spans="1:11" ht="16">
      <c r="A73" s="4"/>
      <c r="B73" s="26" t="s">
        <v>44</v>
      </c>
      <c r="C73" s="25"/>
      <c r="D73" s="25"/>
      <c r="E73" s="48" t="s">
        <v>20</v>
      </c>
      <c r="F73" s="44"/>
      <c r="G73" s="49" t="s">
        <v>45</v>
      </c>
      <c r="H73" s="25">
        <v>3.35216</v>
      </c>
      <c r="I73" s="48" t="s">
        <v>23</v>
      </c>
      <c r="J73" s="4"/>
      <c r="K73" s="4"/>
    </row>
    <row r="74" spans="1:11" ht="17" thickBot="1">
      <c r="A74" s="4"/>
      <c r="B74" s="26" t="s">
        <v>5</v>
      </c>
      <c r="C74" s="25"/>
      <c r="D74" s="25"/>
      <c r="E74" s="25"/>
      <c r="F74" s="25"/>
      <c r="G74" s="25"/>
      <c r="H74" s="25"/>
      <c r="I74" s="50" t="s">
        <v>20</v>
      </c>
      <c r="J74" s="4"/>
      <c r="K74" s="4"/>
    </row>
    <row r="75" spans="1:11" ht="17" thickBot="1">
      <c r="A75" s="4"/>
      <c r="B75" s="26" t="s">
        <v>46</v>
      </c>
      <c r="C75" s="25"/>
      <c r="D75" s="25"/>
      <c r="E75" s="25"/>
      <c r="F75" s="25"/>
      <c r="G75" s="25"/>
      <c r="H75" s="25"/>
      <c r="I75" s="51" t="s">
        <v>23</v>
      </c>
      <c r="J75" s="4"/>
      <c r="K75" s="4"/>
    </row>
    <row r="76" spans="1:11" ht="17" thickTop="1">
      <c r="A76" s="4"/>
      <c r="B76" s="25"/>
      <c r="C76" s="25"/>
      <c r="D76" s="25"/>
      <c r="E76" s="25"/>
      <c r="F76" s="25"/>
      <c r="G76" s="25"/>
      <c r="H76" s="25"/>
      <c r="I76" s="4"/>
      <c r="J76" s="4"/>
      <c r="K76" s="4"/>
    </row>
    <row r="77" spans="1:11" ht="16">
      <c r="A77" s="4"/>
      <c r="B77" s="25"/>
      <c r="C77" s="47">
        <v>0.15</v>
      </c>
      <c r="D77" s="25"/>
      <c r="E77" s="94" t="s">
        <v>3</v>
      </c>
      <c r="F77" s="94"/>
      <c r="G77" s="94"/>
      <c r="H77" s="94" t="s">
        <v>4</v>
      </c>
      <c r="I77" s="94"/>
      <c r="J77" s="4"/>
      <c r="K77" s="25"/>
    </row>
    <row r="78" spans="1:11" ht="16">
      <c r="A78" s="4"/>
      <c r="B78" s="25"/>
      <c r="C78" s="25" t="s">
        <v>47</v>
      </c>
      <c r="D78" s="25"/>
      <c r="E78" s="25" t="s">
        <v>48</v>
      </c>
      <c r="F78" s="25"/>
      <c r="G78" s="25" t="s">
        <v>39</v>
      </c>
      <c r="H78" s="25" t="s">
        <v>48</v>
      </c>
      <c r="I78" s="25" t="s">
        <v>39</v>
      </c>
      <c r="J78" s="4"/>
      <c r="K78" s="25"/>
    </row>
    <row r="79" spans="1:11" ht="16">
      <c r="A79" s="4"/>
      <c r="B79" s="34" t="s">
        <v>28</v>
      </c>
      <c r="C79" s="34" t="s">
        <v>49</v>
      </c>
      <c r="D79" s="34"/>
      <c r="E79" s="34" t="s">
        <v>50</v>
      </c>
      <c r="F79" s="25"/>
      <c r="G79" s="34" t="s">
        <v>20</v>
      </c>
      <c r="H79" s="34" t="s">
        <v>50</v>
      </c>
      <c r="I79" s="34" t="s">
        <v>20</v>
      </c>
      <c r="J79" s="4"/>
      <c r="K79" s="25"/>
    </row>
    <row r="80" spans="1:11" ht="16">
      <c r="A80" s="4"/>
      <c r="B80" s="25">
        <v>1</v>
      </c>
      <c r="C80" s="25">
        <v>0.86956999999999995</v>
      </c>
      <c r="D80" s="25"/>
      <c r="E80" s="39" t="s">
        <v>20</v>
      </c>
      <c r="F80" s="28"/>
      <c r="G80" s="39" t="s">
        <v>23</v>
      </c>
      <c r="H80" s="39" t="s">
        <v>20</v>
      </c>
      <c r="I80" s="39" t="s">
        <v>23</v>
      </c>
      <c r="J80" s="4"/>
      <c r="K80" s="52"/>
    </row>
    <row r="81" spans="1:11" ht="16">
      <c r="A81" s="4"/>
      <c r="B81" s="25">
        <v>2</v>
      </c>
      <c r="C81" s="25">
        <v>0.75614000000000003</v>
      </c>
      <c r="D81" s="25"/>
      <c r="E81" s="36" t="s">
        <v>20</v>
      </c>
      <c r="F81" s="30"/>
      <c r="G81" s="36" t="s">
        <v>23</v>
      </c>
      <c r="H81" s="36" t="s">
        <v>20</v>
      </c>
      <c r="I81" s="36" t="s">
        <v>23</v>
      </c>
      <c r="J81" s="4"/>
      <c r="K81" s="53"/>
    </row>
    <row r="82" spans="1:11" ht="16">
      <c r="A82" s="4"/>
      <c r="B82" s="25">
        <v>3</v>
      </c>
      <c r="C82" s="25">
        <v>0.65751999999999999</v>
      </c>
      <c r="D82" s="25"/>
      <c r="E82" s="36" t="s">
        <v>20</v>
      </c>
      <c r="F82" s="30"/>
      <c r="G82" s="36" t="s">
        <v>23</v>
      </c>
      <c r="H82" s="36" t="s">
        <v>20</v>
      </c>
      <c r="I82" s="36" t="s">
        <v>23</v>
      </c>
      <c r="J82" s="4"/>
      <c r="K82" s="53"/>
    </row>
    <row r="83" spans="1:11" ht="16">
      <c r="A83" s="4"/>
      <c r="B83" s="25">
        <v>4</v>
      </c>
      <c r="C83" s="25">
        <v>0.57174999999999998</v>
      </c>
      <c r="D83" s="25"/>
      <c r="E83" s="36" t="s">
        <v>20</v>
      </c>
      <c r="F83" s="30"/>
      <c r="G83" s="36" t="s">
        <v>23</v>
      </c>
      <c r="H83" s="36" t="s">
        <v>20</v>
      </c>
      <c r="I83" s="36" t="s">
        <v>23</v>
      </c>
      <c r="J83" s="4"/>
      <c r="K83" s="53"/>
    </row>
    <row r="84" spans="1:11" ht="17" thickBot="1">
      <c r="A84" s="4"/>
      <c r="B84" s="25">
        <v>5</v>
      </c>
      <c r="C84" s="25">
        <v>0.49718000000000001</v>
      </c>
      <c r="D84" s="25"/>
      <c r="E84" s="54" t="s">
        <v>20</v>
      </c>
      <c r="F84" s="30"/>
      <c r="G84" s="36" t="s">
        <v>23</v>
      </c>
      <c r="H84" s="55" t="s">
        <v>20</v>
      </c>
      <c r="I84" s="55" t="s">
        <v>23</v>
      </c>
      <c r="J84" s="4"/>
      <c r="K84" s="53"/>
    </row>
    <row r="85" spans="1:11" ht="17" thickBot="1">
      <c r="A85" s="4"/>
      <c r="B85" s="26" t="s">
        <v>51</v>
      </c>
      <c r="C85" s="25"/>
      <c r="D85" s="25"/>
      <c r="E85" s="36" t="s">
        <v>20</v>
      </c>
      <c r="F85" s="28"/>
      <c r="G85" s="36" t="s">
        <v>23</v>
      </c>
      <c r="H85" s="56" t="s">
        <v>20</v>
      </c>
      <c r="I85" s="57" t="s">
        <v>23</v>
      </c>
      <c r="J85" s="4"/>
      <c r="K85" s="53"/>
    </row>
    <row r="86" spans="1:11" ht="18" thickTop="1" thickBot="1">
      <c r="A86" s="4"/>
      <c r="B86" s="26" t="s">
        <v>52</v>
      </c>
      <c r="C86" s="25"/>
      <c r="D86" s="25"/>
      <c r="E86" s="58"/>
      <c r="F86" s="58"/>
      <c r="G86" s="55" t="s">
        <v>20</v>
      </c>
      <c r="H86" s="53"/>
      <c r="I86" s="55" t="s">
        <v>20</v>
      </c>
      <c r="J86" s="4"/>
      <c r="K86" s="58"/>
    </row>
    <row r="87" spans="1:11" ht="17" thickBot="1">
      <c r="A87" s="4"/>
      <c r="B87" s="26" t="s">
        <v>53</v>
      </c>
      <c r="C87" s="25"/>
      <c r="D87" s="25"/>
      <c r="E87" s="52"/>
      <c r="F87" s="52"/>
      <c r="G87" s="31" t="s">
        <v>23</v>
      </c>
      <c r="H87" s="52"/>
      <c r="I87" s="31" t="s">
        <v>23</v>
      </c>
      <c r="J87" s="4"/>
      <c r="K87" s="52"/>
    </row>
    <row r="88" spans="1:11" ht="17" thickTop="1">
      <c r="A88" s="4"/>
      <c r="B88" s="25"/>
      <c r="C88" s="25"/>
      <c r="D88" s="25"/>
      <c r="E88" s="25"/>
      <c r="F88" s="25"/>
      <c r="G88" s="25"/>
      <c r="H88" s="4"/>
      <c r="I88" s="4"/>
      <c r="J88" s="4"/>
      <c r="K88" s="4"/>
    </row>
    <row r="89" spans="1:11" ht="16">
      <c r="A89" s="4"/>
      <c r="B89" s="25"/>
      <c r="C89" s="25"/>
      <c r="D89" s="25"/>
      <c r="E89" s="25"/>
      <c r="F89" s="25"/>
      <c r="G89" s="25"/>
      <c r="H89" s="4"/>
      <c r="I89" s="4"/>
      <c r="J89" s="4"/>
      <c r="K89" s="4"/>
    </row>
    <row r="90" spans="1:11" ht="16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 ht="17" thickBot="1">
      <c r="A91" s="4" t="s">
        <v>54</v>
      </c>
      <c r="B91" s="26"/>
      <c r="C91" s="4"/>
      <c r="D91" s="4"/>
      <c r="E91" s="59" t="s">
        <v>2</v>
      </c>
      <c r="F91" s="4"/>
      <c r="G91" s="59" t="s">
        <v>3</v>
      </c>
      <c r="H91" s="59" t="s">
        <v>4</v>
      </c>
      <c r="I91" s="4"/>
      <c r="J91" s="4"/>
      <c r="K91" s="4"/>
    </row>
    <row r="92" spans="1:11" ht="17" thickBot="1">
      <c r="A92" s="4"/>
      <c r="B92" s="26" t="s">
        <v>55</v>
      </c>
      <c r="C92" s="4"/>
      <c r="D92" s="4"/>
      <c r="E92" s="60" t="s">
        <v>20</v>
      </c>
      <c r="F92" s="44"/>
      <c r="G92" s="60" t="s">
        <v>20</v>
      </c>
      <c r="H92" s="61" t="s">
        <v>20</v>
      </c>
      <c r="I92" s="4"/>
      <c r="J92" s="4"/>
      <c r="K92" s="4"/>
    </row>
    <row r="93" spans="1:11" ht="17" thickTop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 ht="16">
      <c r="A94" s="4"/>
      <c r="B94" s="4" t="s">
        <v>56</v>
      </c>
      <c r="C94" s="4"/>
      <c r="D94" s="4"/>
      <c r="E94" s="48" t="s">
        <v>20</v>
      </c>
      <c r="F94" s="44"/>
      <c r="G94" s="48" t="s">
        <v>20</v>
      </c>
      <c r="H94" s="48" t="s">
        <v>20</v>
      </c>
      <c r="I94" s="4"/>
      <c r="J94" s="4"/>
      <c r="K94" s="4"/>
    </row>
    <row r="95" spans="1:11" ht="17" thickBot="1">
      <c r="A95" s="4"/>
      <c r="B95" s="4" t="s">
        <v>57</v>
      </c>
      <c r="C95" s="4"/>
      <c r="D95" s="4"/>
      <c r="E95" s="62" t="s">
        <v>20</v>
      </c>
      <c r="F95" s="33"/>
      <c r="G95" s="62" t="s">
        <v>20</v>
      </c>
      <c r="H95" s="62" t="s">
        <v>20</v>
      </c>
      <c r="I95" s="4"/>
      <c r="J95" s="4"/>
      <c r="K95" s="4"/>
    </row>
    <row r="96" spans="1:11" ht="17" thickBot="1">
      <c r="A96" s="4"/>
      <c r="B96" s="4" t="s">
        <v>58</v>
      </c>
      <c r="C96" s="4"/>
      <c r="D96" s="4"/>
      <c r="E96" s="61" t="s">
        <v>23</v>
      </c>
      <c r="F96" s="44"/>
      <c r="G96" s="61" t="s">
        <v>23</v>
      </c>
      <c r="H96" s="61" t="s">
        <v>23</v>
      </c>
      <c r="I96" s="4"/>
      <c r="J96" s="4"/>
      <c r="K96" s="4"/>
    </row>
    <row r="97" spans="1:11" ht="17" thickTop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 ht="16">
      <c r="A98" s="4"/>
      <c r="B98" s="4" t="s">
        <v>59</v>
      </c>
      <c r="C98" s="4"/>
      <c r="D98" s="4"/>
      <c r="E98" s="48" t="s">
        <v>20</v>
      </c>
      <c r="F98" s="44"/>
      <c r="G98" s="48" t="s">
        <v>20</v>
      </c>
      <c r="H98" s="48" t="s">
        <v>20</v>
      </c>
      <c r="I98" s="4"/>
      <c r="J98" s="4"/>
      <c r="K98" s="4"/>
    </row>
    <row r="99" spans="1:11" ht="17" thickBot="1">
      <c r="A99" s="4"/>
      <c r="B99" s="4" t="s">
        <v>60</v>
      </c>
      <c r="C99" s="4"/>
      <c r="D99" s="4"/>
      <c r="E99" s="62" t="s">
        <v>20</v>
      </c>
      <c r="F99" s="33"/>
      <c r="G99" s="62" t="s">
        <v>20</v>
      </c>
      <c r="H99" s="62" t="s">
        <v>20</v>
      </c>
      <c r="I99" s="4"/>
      <c r="J99" s="4"/>
      <c r="K99" s="4"/>
    </row>
    <row r="100" spans="1:11" ht="17" thickBot="1">
      <c r="A100" s="4"/>
      <c r="B100" s="4" t="s">
        <v>61</v>
      </c>
      <c r="C100" s="4"/>
      <c r="D100" s="4"/>
      <c r="E100" s="31" t="s">
        <v>23</v>
      </c>
      <c r="F100" s="35"/>
      <c r="G100" s="31" t="s">
        <v>23</v>
      </c>
      <c r="H100" s="31" t="s">
        <v>23</v>
      </c>
      <c r="I100" s="4"/>
      <c r="J100" s="4"/>
      <c r="K100" s="4"/>
    </row>
    <row r="101" spans="1:11" ht="17" thickTop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 ht="16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  <row r="103" spans="1:11" ht="16">
      <c r="A103" s="4"/>
      <c r="B103" s="4"/>
      <c r="C103" s="4"/>
      <c r="D103" s="4"/>
      <c r="E103" s="44" t="s">
        <v>62</v>
      </c>
      <c r="F103" s="44"/>
      <c r="G103" s="25" t="s">
        <v>63</v>
      </c>
      <c r="H103" s="4"/>
      <c r="I103" s="4"/>
      <c r="J103" s="4"/>
      <c r="K103" s="4"/>
    </row>
    <row r="104" spans="1:11" ht="17" thickBot="1">
      <c r="A104" s="4" t="s">
        <v>64</v>
      </c>
      <c r="B104" s="59" t="s">
        <v>65</v>
      </c>
      <c r="C104" s="63" t="s">
        <v>66</v>
      </c>
      <c r="D104" s="4"/>
      <c r="E104" s="63" t="s">
        <v>67</v>
      </c>
      <c r="F104" s="4"/>
      <c r="G104" s="59" t="s">
        <v>68</v>
      </c>
      <c r="H104" s="4"/>
      <c r="I104" s="4"/>
      <c r="J104" s="4"/>
      <c r="K104" s="4"/>
    </row>
    <row r="105" spans="1:11" ht="16">
      <c r="A105" s="4"/>
      <c r="B105" s="4" t="s">
        <v>69</v>
      </c>
      <c r="C105" s="64" t="s">
        <v>20</v>
      </c>
      <c r="D105" s="33"/>
      <c r="E105" s="64" t="s">
        <v>20</v>
      </c>
      <c r="F105" s="33"/>
      <c r="G105" s="64" t="s">
        <v>20</v>
      </c>
      <c r="H105" s="4"/>
      <c r="I105" s="4"/>
      <c r="J105" s="4"/>
      <c r="K105" s="4"/>
    </row>
    <row r="106" spans="1:11" ht="16">
      <c r="A106" s="4"/>
      <c r="B106" s="4" t="s">
        <v>70</v>
      </c>
      <c r="C106" s="64" t="s">
        <v>20</v>
      </c>
      <c r="D106" s="33"/>
      <c r="E106" s="64" t="s">
        <v>20</v>
      </c>
      <c r="F106" s="33"/>
      <c r="G106" s="64" t="s">
        <v>20</v>
      </c>
      <c r="H106" s="4"/>
      <c r="I106" s="4"/>
      <c r="J106" s="4"/>
      <c r="K106" s="4"/>
    </row>
    <row r="107" spans="1:11" ht="16">
      <c r="A107" s="4"/>
      <c r="B107" s="4" t="s">
        <v>71</v>
      </c>
      <c r="C107" s="64" t="s">
        <v>20</v>
      </c>
      <c r="D107" s="33"/>
      <c r="E107" s="64" t="s">
        <v>20</v>
      </c>
      <c r="F107" s="33"/>
      <c r="G107" s="64" t="s">
        <v>20</v>
      </c>
      <c r="H107" s="4"/>
      <c r="I107" s="4"/>
      <c r="J107" s="4"/>
      <c r="K107" s="4"/>
    </row>
    <row r="108" spans="1:11" ht="16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</row>
    <row r="109" spans="1:11" ht="16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</row>
    <row r="110" spans="1:11" ht="16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ht="16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</row>
    <row r="112" spans="1:11" ht="16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</row>
    <row r="113" spans="1:11" ht="16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</row>
    <row r="114" spans="1:11" ht="16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</row>
  </sheetData>
  <mergeCells count="6">
    <mergeCell ref="H77:I77"/>
    <mergeCell ref="B29:G29"/>
    <mergeCell ref="B35:E35"/>
    <mergeCell ref="B53:E53"/>
    <mergeCell ref="B72:C72"/>
    <mergeCell ref="E77:G7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2747A-22EE-4467-AAAF-658FAE2C4396}">
  <dimension ref="A1:K88"/>
  <sheetViews>
    <sheetView tabSelected="1" topLeftCell="A46" workbookViewId="0">
      <selection activeCell="E66" sqref="E66"/>
    </sheetView>
  </sheetViews>
  <sheetFormatPr baseColWidth="10" defaultColWidth="9.1640625" defaultRowHeight="15"/>
  <cols>
    <col min="1" max="1" width="9.1640625" style="5"/>
    <col min="2" max="2" width="37.83203125" style="5" customWidth="1"/>
    <col min="3" max="3" width="14.33203125" style="5" customWidth="1"/>
    <col min="4" max="4" width="3.1640625" style="5" customWidth="1"/>
    <col min="5" max="5" width="17.83203125" style="5" customWidth="1"/>
    <col min="6" max="6" width="7.5" style="5" customWidth="1"/>
    <col min="7" max="7" width="14.5" style="5" customWidth="1"/>
    <col min="8" max="8" width="16.5" style="5" customWidth="1"/>
    <col min="9" max="9" width="12.6640625" style="5" customWidth="1"/>
    <col min="10" max="16384" width="9.1640625" style="5"/>
  </cols>
  <sheetData>
    <row r="1" spans="1:11" ht="16">
      <c r="A1" s="65" t="s">
        <v>73</v>
      </c>
      <c r="B1" s="66"/>
      <c r="C1" s="66"/>
      <c r="D1" s="66"/>
      <c r="E1" s="66"/>
      <c r="F1" s="66"/>
      <c r="G1" s="66"/>
      <c r="H1" s="66"/>
      <c r="I1" s="4"/>
      <c r="J1" s="4"/>
      <c r="K1" s="4"/>
    </row>
    <row r="2" spans="1:11" ht="16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6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6">
      <c r="A4" s="4" t="s">
        <v>18</v>
      </c>
      <c r="B4" s="95" t="s">
        <v>2</v>
      </c>
      <c r="C4" s="95"/>
      <c r="D4" s="95"/>
      <c r="E4" s="95"/>
      <c r="F4" s="95"/>
      <c r="G4" s="95"/>
      <c r="H4" s="25"/>
      <c r="I4" s="4"/>
      <c r="J4" s="4"/>
      <c r="K4" s="4"/>
    </row>
    <row r="5" spans="1:11" ht="16">
      <c r="A5" s="4"/>
      <c r="B5" s="26" t="s">
        <v>19</v>
      </c>
      <c r="C5" s="67">
        <v>14000</v>
      </c>
      <c r="D5" s="28"/>
      <c r="E5" s="26" t="s">
        <v>21</v>
      </c>
      <c r="F5" s="25"/>
      <c r="G5" s="67">
        <v>160000</v>
      </c>
      <c r="I5" s="4"/>
      <c r="J5" s="4"/>
      <c r="K5" s="4"/>
    </row>
    <row r="6" spans="1:11" ht="17" thickBot="1">
      <c r="A6" s="4"/>
      <c r="B6" s="26" t="s">
        <v>22</v>
      </c>
      <c r="C6" s="68">
        <f>160000/5</f>
        <v>32000</v>
      </c>
      <c r="D6" s="30"/>
      <c r="E6" s="26" t="s">
        <v>24</v>
      </c>
      <c r="F6" s="25"/>
      <c r="G6" s="68">
        <f>C7</f>
        <v>46000</v>
      </c>
      <c r="I6" s="4"/>
      <c r="J6" s="4"/>
      <c r="K6" s="4"/>
    </row>
    <row r="7" spans="1:11" ht="17" thickBot="1">
      <c r="A7" s="4"/>
      <c r="B7" s="26" t="s">
        <v>24</v>
      </c>
      <c r="C7" s="69">
        <f>SUM(C5:C6)</f>
        <v>46000</v>
      </c>
      <c r="D7" s="28"/>
      <c r="E7" s="26" t="s">
        <v>25</v>
      </c>
      <c r="F7" s="25"/>
      <c r="G7" s="70">
        <f>G5/G6</f>
        <v>3.4782608695652173</v>
      </c>
      <c r="I7" s="4"/>
      <c r="J7" s="4"/>
      <c r="K7" s="4"/>
    </row>
    <row r="8" spans="1:11" ht="17" thickTop="1">
      <c r="A8" s="4"/>
      <c r="B8" s="25"/>
      <c r="C8" s="33"/>
      <c r="D8" s="33"/>
      <c r="E8" s="33"/>
      <c r="F8" s="33"/>
      <c r="G8" s="25"/>
      <c r="H8" s="25"/>
      <c r="I8" s="4"/>
      <c r="J8" s="4"/>
      <c r="K8" s="4"/>
    </row>
    <row r="9" spans="1:11" ht="16">
      <c r="A9" s="4"/>
      <c r="B9" s="25"/>
      <c r="C9" s="33"/>
      <c r="D9" s="33"/>
      <c r="E9" s="33"/>
      <c r="F9" s="33"/>
      <c r="G9" s="25"/>
      <c r="H9" s="25"/>
      <c r="I9" s="4"/>
      <c r="J9" s="4"/>
      <c r="K9" s="4"/>
    </row>
    <row r="10" spans="1:11" ht="16">
      <c r="A10" s="4"/>
      <c r="B10" s="95" t="s">
        <v>3</v>
      </c>
      <c r="C10" s="95"/>
      <c r="D10" s="95"/>
      <c r="E10" s="95"/>
      <c r="F10" s="25"/>
      <c r="G10" s="25"/>
      <c r="H10" s="25"/>
      <c r="I10" s="4"/>
      <c r="J10" s="4"/>
      <c r="K10" s="4"/>
    </row>
    <row r="11" spans="1:11" ht="16">
      <c r="A11" s="4"/>
      <c r="B11" s="25"/>
      <c r="C11" s="25" t="s">
        <v>26</v>
      </c>
      <c r="D11" s="25"/>
      <c r="E11" s="25" t="s">
        <v>27</v>
      </c>
      <c r="F11" s="25"/>
      <c r="G11" s="25"/>
      <c r="H11" s="25"/>
      <c r="I11" s="4"/>
      <c r="J11" s="4"/>
      <c r="K11" s="4"/>
    </row>
    <row r="12" spans="1:11" ht="16">
      <c r="A12" s="4"/>
      <c r="B12" s="34" t="s">
        <v>28</v>
      </c>
      <c r="C12" s="34" t="s">
        <v>29</v>
      </c>
      <c r="D12" s="25"/>
      <c r="E12" s="34" t="s">
        <v>30</v>
      </c>
      <c r="F12" s="25"/>
      <c r="G12" s="25"/>
      <c r="H12" s="25"/>
      <c r="I12" s="4"/>
      <c r="J12" s="4"/>
      <c r="K12" s="4"/>
    </row>
    <row r="13" spans="1:11" ht="16">
      <c r="A13" s="4"/>
      <c r="B13" s="25">
        <v>1</v>
      </c>
      <c r="C13" s="67">
        <f>18000+(175000/5)</f>
        <v>53000</v>
      </c>
      <c r="D13" s="71"/>
      <c r="E13" s="67">
        <f>C13</f>
        <v>53000</v>
      </c>
      <c r="F13" s="28"/>
      <c r="G13" s="25"/>
      <c r="H13" s="25"/>
      <c r="I13" s="4"/>
      <c r="J13" s="4"/>
      <c r="K13" s="4"/>
    </row>
    <row r="14" spans="1:11" ht="16">
      <c r="A14" s="4"/>
      <c r="B14" s="25">
        <v>2</v>
      </c>
      <c r="C14" s="72">
        <f>17000+(175000/5)</f>
        <v>52000</v>
      </c>
      <c r="D14" s="73"/>
      <c r="E14" s="72">
        <f>E13+C14</f>
        <v>105000</v>
      </c>
      <c r="F14" s="30"/>
      <c r="G14" s="25"/>
      <c r="H14" s="25"/>
      <c r="I14" s="4"/>
      <c r="J14" s="4"/>
      <c r="K14" s="4"/>
    </row>
    <row r="15" spans="1:11" ht="16">
      <c r="A15" s="4"/>
      <c r="B15" s="25">
        <v>3</v>
      </c>
      <c r="C15" s="72">
        <f>16000+(175000/5)</f>
        <v>51000</v>
      </c>
      <c r="D15" s="73"/>
      <c r="E15" s="72">
        <f t="shared" ref="E15:E17" si="0">E14+C15</f>
        <v>156000</v>
      </c>
      <c r="F15" s="30"/>
      <c r="G15" s="25"/>
      <c r="H15" s="25"/>
      <c r="I15" s="4"/>
      <c r="J15" s="4"/>
      <c r="K15" s="4"/>
    </row>
    <row r="16" spans="1:11" ht="16">
      <c r="A16" s="4"/>
      <c r="B16" s="25">
        <v>4</v>
      </c>
      <c r="C16" s="72">
        <f>12000+(175000/5)</f>
        <v>47000</v>
      </c>
      <c r="D16" s="73"/>
      <c r="E16" s="72">
        <f t="shared" si="0"/>
        <v>203000</v>
      </c>
      <c r="F16" s="30"/>
      <c r="G16" s="25"/>
      <c r="H16" s="25"/>
      <c r="I16" s="4"/>
      <c r="J16" s="4"/>
      <c r="K16" s="4"/>
    </row>
    <row r="17" spans="1:11" ht="16">
      <c r="A17" s="4"/>
      <c r="B17" s="25">
        <v>5</v>
      </c>
      <c r="C17" s="72">
        <f>9000+(175000/5)</f>
        <v>44000</v>
      </c>
      <c r="D17" s="73"/>
      <c r="E17" s="72">
        <f t="shared" si="0"/>
        <v>247000</v>
      </c>
      <c r="F17" s="30"/>
      <c r="G17" s="25"/>
      <c r="H17" s="25"/>
      <c r="I17" s="4"/>
      <c r="J17" s="4"/>
      <c r="K17" s="4"/>
    </row>
    <row r="18" spans="1:11" ht="16">
      <c r="A18" s="4"/>
      <c r="B18" s="25"/>
      <c r="C18" s="33"/>
      <c r="D18" s="33"/>
      <c r="E18" s="33"/>
      <c r="F18" s="33"/>
      <c r="G18" s="25"/>
      <c r="H18" s="25"/>
      <c r="I18" s="4"/>
      <c r="J18" s="4"/>
      <c r="K18" s="4"/>
    </row>
    <row r="19" spans="1:11" ht="16">
      <c r="A19" s="4"/>
      <c r="B19" s="38" t="s">
        <v>31</v>
      </c>
      <c r="C19" s="33"/>
      <c r="D19" s="33"/>
      <c r="E19" s="33"/>
      <c r="F19" s="33"/>
      <c r="G19" s="25"/>
      <c r="H19" s="25"/>
      <c r="I19" s="4"/>
      <c r="J19" s="4"/>
      <c r="K19" s="4"/>
    </row>
    <row r="20" spans="1:11" ht="16">
      <c r="A20" s="4"/>
      <c r="B20" s="26" t="s">
        <v>5</v>
      </c>
      <c r="C20" s="67">
        <v>175000</v>
      </c>
      <c r="D20" s="33"/>
      <c r="E20" s="33"/>
      <c r="F20" s="33"/>
      <c r="G20" s="25"/>
      <c r="H20" s="25"/>
      <c r="I20" s="4"/>
      <c r="J20" s="4"/>
      <c r="K20" s="4"/>
    </row>
    <row r="21" spans="1:11" ht="17" thickBot="1">
      <c r="A21" s="4"/>
      <c r="B21" s="26" t="s">
        <v>32</v>
      </c>
      <c r="C21" s="68">
        <f>E15</f>
        <v>156000</v>
      </c>
      <c r="D21" s="33"/>
      <c r="E21" s="33"/>
      <c r="F21" s="33"/>
      <c r="G21" s="25"/>
      <c r="H21" s="25"/>
      <c r="I21" s="4"/>
      <c r="J21" s="4"/>
      <c r="K21" s="4"/>
    </row>
    <row r="22" spans="1:11" ht="16">
      <c r="A22" s="4"/>
      <c r="B22" s="26" t="s">
        <v>33</v>
      </c>
      <c r="C22" s="74">
        <f>C20-C21</f>
        <v>19000</v>
      </c>
      <c r="D22" s="33"/>
      <c r="E22" s="33"/>
      <c r="F22" s="33"/>
      <c r="G22" s="25"/>
      <c r="H22" s="25"/>
      <c r="I22" s="4"/>
      <c r="J22" s="4"/>
      <c r="K22" s="4"/>
    </row>
    <row r="23" spans="1:11" ht="17" thickBot="1">
      <c r="A23" s="4"/>
      <c r="B23" s="26" t="s">
        <v>34</v>
      </c>
      <c r="C23" s="68">
        <f>C16</f>
        <v>47000</v>
      </c>
      <c r="D23" s="33"/>
      <c r="E23" s="33"/>
      <c r="F23" s="33"/>
      <c r="G23" s="25"/>
      <c r="H23" s="25"/>
      <c r="I23" s="4"/>
      <c r="J23" s="4"/>
      <c r="K23" s="4"/>
    </row>
    <row r="24" spans="1:11" ht="17" thickBot="1">
      <c r="A24" s="4"/>
      <c r="B24" s="26" t="s">
        <v>35</v>
      </c>
      <c r="C24" s="75">
        <f>C22/C23</f>
        <v>0.40425531914893614</v>
      </c>
      <c r="D24" s="33"/>
      <c r="E24" s="33"/>
      <c r="F24" s="33"/>
      <c r="G24" s="25"/>
      <c r="H24" s="25"/>
      <c r="I24" s="4"/>
      <c r="J24" s="4"/>
      <c r="K24" s="4"/>
    </row>
    <row r="25" spans="1:11" ht="16">
      <c r="A25" s="4"/>
      <c r="B25" s="25" t="s">
        <v>36</v>
      </c>
      <c r="C25" s="76">
        <f>3 +0.4</f>
        <v>3.4</v>
      </c>
      <c r="D25" s="33"/>
      <c r="E25" s="33"/>
      <c r="F25" s="33"/>
      <c r="G25" s="25"/>
      <c r="H25" s="25"/>
      <c r="I25" s="4"/>
      <c r="J25" s="4"/>
      <c r="K25" s="4"/>
    </row>
    <row r="26" spans="1:11" ht="16">
      <c r="A26" s="4"/>
      <c r="B26" s="25"/>
      <c r="C26" s="33"/>
      <c r="D26" s="33"/>
      <c r="E26" s="33"/>
      <c r="F26" s="33"/>
      <c r="G26" s="25"/>
      <c r="H26" s="25"/>
      <c r="I26" s="4"/>
      <c r="J26" s="4"/>
      <c r="K26" s="4"/>
    </row>
    <row r="27" spans="1:11" ht="16">
      <c r="A27" s="4"/>
      <c r="B27" s="25"/>
      <c r="C27" s="33"/>
      <c r="D27" s="33"/>
      <c r="E27" s="33"/>
      <c r="F27" s="33"/>
      <c r="G27" s="25"/>
      <c r="H27" s="25"/>
      <c r="I27" s="4"/>
      <c r="J27" s="4"/>
      <c r="K27" s="4"/>
    </row>
    <row r="28" spans="1:11" ht="16">
      <c r="A28" s="4"/>
      <c r="B28" s="95" t="s">
        <v>4</v>
      </c>
      <c r="C28" s="95"/>
      <c r="D28" s="95"/>
      <c r="E28" s="95"/>
      <c r="F28" s="25"/>
      <c r="G28" s="25"/>
      <c r="H28" s="25"/>
      <c r="I28" s="4"/>
      <c r="J28" s="4"/>
      <c r="K28" s="4"/>
    </row>
    <row r="29" spans="1:11" ht="16">
      <c r="A29" s="4"/>
      <c r="B29" s="25"/>
      <c r="C29" s="25" t="s">
        <v>26</v>
      </c>
      <c r="D29" s="25"/>
      <c r="E29" s="25" t="s">
        <v>27</v>
      </c>
      <c r="F29" s="25"/>
      <c r="G29" s="25"/>
      <c r="H29" s="25"/>
      <c r="I29" s="4"/>
      <c r="J29" s="4"/>
      <c r="K29" s="4"/>
    </row>
    <row r="30" spans="1:11" ht="16">
      <c r="A30" s="4"/>
      <c r="B30" s="34" t="s">
        <v>28</v>
      </c>
      <c r="C30" s="34" t="s">
        <v>29</v>
      </c>
      <c r="D30" s="34"/>
      <c r="E30" s="34" t="s">
        <v>30</v>
      </c>
      <c r="F30" s="25"/>
      <c r="G30" s="25"/>
      <c r="H30" s="25"/>
      <c r="I30" s="4"/>
      <c r="J30" s="4"/>
      <c r="K30" s="4"/>
    </row>
    <row r="31" spans="1:11" ht="16">
      <c r="A31" s="4"/>
      <c r="B31" s="25">
        <v>1</v>
      </c>
      <c r="C31" s="77">
        <f>27000+(200000/5)</f>
        <v>67000</v>
      </c>
      <c r="D31" s="77"/>
      <c r="E31" s="77">
        <f>C31</f>
        <v>67000</v>
      </c>
      <c r="F31" s="44"/>
      <c r="G31" s="25"/>
      <c r="H31" s="25"/>
      <c r="I31" s="4"/>
      <c r="J31" s="4"/>
      <c r="K31" s="4"/>
    </row>
    <row r="32" spans="1:11" ht="16">
      <c r="A32" s="4"/>
      <c r="B32" s="25">
        <v>2</v>
      </c>
      <c r="C32" s="72">
        <f>23000+(200000/5)</f>
        <v>63000</v>
      </c>
      <c r="D32" s="72"/>
      <c r="E32" s="72">
        <f>E31+C32</f>
        <v>130000</v>
      </c>
      <c r="F32" s="30"/>
      <c r="G32" s="25"/>
      <c r="H32" s="25"/>
      <c r="I32" s="4"/>
      <c r="J32" s="4"/>
      <c r="K32" s="4"/>
    </row>
    <row r="33" spans="1:11" ht="16">
      <c r="A33" s="4"/>
      <c r="B33" s="25">
        <v>3</v>
      </c>
      <c r="C33" s="72">
        <f>21000+(200000/5)</f>
        <v>61000</v>
      </c>
      <c r="D33" s="72"/>
      <c r="E33" s="72">
        <f t="shared" ref="E33:E35" si="1">E32+C33</f>
        <v>191000</v>
      </c>
      <c r="F33" s="30"/>
      <c r="G33" s="25"/>
      <c r="H33" s="25"/>
      <c r="I33" s="4"/>
      <c r="J33" s="4"/>
      <c r="K33" s="4"/>
    </row>
    <row r="34" spans="1:11" ht="16">
      <c r="A34" s="4"/>
      <c r="B34" s="25">
        <v>4</v>
      </c>
      <c r="C34" s="72">
        <f>13000+(200000/5)</f>
        <v>53000</v>
      </c>
      <c r="D34" s="72"/>
      <c r="E34" s="72">
        <f t="shared" si="1"/>
        <v>244000</v>
      </c>
      <c r="F34" s="30"/>
      <c r="G34" s="25"/>
      <c r="H34" s="25"/>
      <c r="I34" s="4"/>
      <c r="J34" s="4"/>
      <c r="K34" s="4"/>
    </row>
    <row r="35" spans="1:11" ht="16">
      <c r="A35" s="4"/>
      <c r="B35" s="25">
        <v>5</v>
      </c>
      <c r="C35" s="72">
        <f>12000+(200000/5)</f>
        <v>52000</v>
      </c>
      <c r="D35" s="72"/>
      <c r="E35" s="72">
        <f t="shared" si="1"/>
        <v>296000</v>
      </c>
      <c r="F35" s="30"/>
      <c r="G35" s="25"/>
      <c r="H35" s="25"/>
      <c r="I35" s="4"/>
      <c r="J35" s="4"/>
      <c r="K35" s="4"/>
    </row>
    <row r="36" spans="1:11" ht="16">
      <c r="A36" s="4"/>
      <c r="B36" s="25"/>
      <c r="C36" s="25"/>
      <c r="D36" s="25"/>
      <c r="E36" s="25"/>
      <c r="F36" s="25"/>
      <c r="G36" s="25"/>
      <c r="H36" s="25"/>
      <c r="I36" s="4"/>
      <c r="J36" s="4"/>
      <c r="K36" s="4"/>
    </row>
    <row r="37" spans="1:11" ht="16">
      <c r="A37" s="4"/>
      <c r="B37" s="38" t="s">
        <v>31</v>
      </c>
      <c r="C37" s="33"/>
      <c r="D37" s="25"/>
      <c r="E37" s="25"/>
      <c r="F37" s="25"/>
      <c r="G37" s="25"/>
      <c r="H37" s="25"/>
      <c r="I37" s="4"/>
      <c r="J37" s="4"/>
      <c r="K37" s="4"/>
    </row>
    <row r="38" spans="1:11" ht="16">
      <c r="A38" s="4"/>
      <c r="B38" s="26" t="s">
        <v>5</v>
      </c>
      <c r="C38" s="67">
        <v>200000</v>
      </c>
      <c r="D38" s="25"/>
      <c r="E38" s="25"/>
      <c r="F38" s="25"/>
      <c r="G38" s="25"/>
      <c r="H38" s="25"/>
      <c r="I38" s="4"/>
      <c r="J38" s="4"/>
      <c r="K38" s="4"/>
    </row>
    <row r="39" spans="1:11" ht="17" thickBot="1">
      <c r="A39" s="4"/>
      <c r="B39" s="26" t="s">
        <v>32</v>
      </c>
      <c r="C39" s="68">
        <f>E33</f>
        <v>191000</v>
      </c>
      <c r="D39" s="25"/>
      <c r="E39" s="25"/>
      <c r="F39" s="25"/>
      <c r="G39" s="25"/>
      <c r="H39" s="25"/>
      <c r="I39" s="4"/>
      <c r="J39" s="4"/>
      <c r="K39" s="4"/>
    </row>
    <row r="40" spans="1:11" ht="16">
      <c r="A40" s="4"/>
      <c r="B40" s="26" t="s">
        <v>33</v>
      </c>
      <c r="C40" s="74">
        <f>C38-C39</f>
        <v>9000</v>
      </c>
      <c r="D40" s="25"/>
      <c r="E40" s="25"/>
      <c r="F40" s="25"/>
      <c r="G40" s="25"/>
      <c r="H40" s="25"/>
      <c r="I40" s="4"/>
      <c r="J40" s="4"/>
      <c r="K40" s="4"/>
    </row>
    <row r="41" spans="1:11" ht="17" thickBot="1">
      <c r="A41" s="4"/>
      <c r="B41" s="26" t="s">
        <v>34</v>
      </c>
      <c r="C41" s="68">
        <f>C34</f>
        <v>53000</v>
      </c>
      <c r="D41" s="25"/>
      <c r="E41" s="25"/>
      <c r="F41" s="25"/>
      <c r="G41" s="25"/>
      <c r="H41" s="25"/>
      <c r="I41" s="4"/>
      <c r="J41" s="4"/>
      <c r="K41" s="4"/>
    </row>
    <row r="42" spans="1:11" ht="17" thickBot="1">
      <c r="A42" s="4"/>
      <c r="B42" s="26" t="s">
        <v>37</v>
      </c>
      <c r="C42" s="75">
        <f>C40/C41</f>
        <v>0.16981132075471697</v>
      </c>
      <c r="D42" s="25"/>
      <c r="E42" s="25"/>
      <c r="F42" s="25"/>
      <c r="G42" s="25"/>
      <c r="H42" s="25"/>
      <c r="I42" s="4"/>
      <c r="J42" s="4"/>
      <c r="K42" s="4"/>
    </row>
    <row r="43" spans="1:11" ht="16">
      <c r="A43" s="4"/>
      <c r="B43" s="26" t="s">
        <v>36</v>
      </c>
      <c r="C43" s="76">
        <f>3 +0.17</f>
        <v>3.17</v>
      </c>
      <c r="D43" s="25"/>
      <c r="E43" s="25"/>
      <c r="F43" s="25"/>
      <c r="G43" s="25"/>
      <c r="H43" s="25"/>
      <c r="I43" s="4"/>
      <c r="J43" s="4"/>
      <c r="K43" s="4"/>
    </row>
    <row r="44" spans="1:11" ht="16">
      <c r="A44" s="4"/>
      <c r="B44" s="25"/>
      <c r="C44" s="25"/>
      <c r="D44" s="25"/>
      <c r="E44" s="25"/>
      <c r="F44" s="25"/>
      <c r="G44" s="25"/>
      <c r="H44" s="25"/>
      <c r="I44" s="4"/>
      <c r="J44" s="4"/>
      <c r="K44" s="4"/>
    </row>
    <row r="45" spans="1:11" ht="16">
      <c r="A45" s="4"/>
      <c r="B45" s="25"/>
      <c r="C45" s="25"/>
      <c r="D45" s="25"/>
      <c r="E45" s="25"/>
      <c r="F45" s="25"/>
      <c r="G45" s="25"/>
      <c r="H45" s="25"/>
      <c r="I45" s="4"/>
      <c r="J45" s="4"/>
      <c r="K45" s="4"/>
    </row>
    <row r="46" spans="1:11" ht="16">
      <c r="A46" s="4" t="s">
        <v>38</v>
      </c>
      <c r="B46" s="38" t="s">
        <v>2</v>
      </c>
      <c r="C46" s="25"/>
      <c r="D46" s="25"/>
      <c r="E46" s="25"/>
      <c r="F46" s="25"/>
      <c r="G46" s="25"/>
      <c r="H46" s="47">
        <v>0.15</v>
      </c>
      <c r="I46" s="25" t="s">
        <v>39</v>
      </c>
      <c r="J46" s="4"/>
      <c r="K46" s="4"/>
    </row>
    <row r="47" spans="1:11" ht="16">
      <c r="A47" s="4"/>
      <c r="B47" s="94" t="s">
        <v>40</v>
      </c>
      <c r="C47" s="94"/>
      <c r="D47" s="34"/>
      <c r="E47" s="34" t="s">
        <v>41</v>
      </c>
      <c r="F47" s="34"/>
      <c r="G47" s="34" t="s">
        <v>42</v>
      </c>
      <c r="H47" s="34" t="s">
        <v>43</v>
      </c>
      <c r="I47" s="34" t="s">
        <v>20</v>
      </c>
      <c r="J47" s="4"/>
      <c r="K47" s="4"/>
    </row>
    <row r="48" spans="1:11" ht="16">
      <c r="A48" s="4"/>
      <c r="B48" s="26" t="s">
        <v>44</v>
      </c>
      <c r="C48" s="25"/>
      <c r="D48" s="25"/>
      <c r="E48" s="48">
        <f>C7</f>
        <v>46000</v>
      </c>
      <c r="F48" s="44"/>
      <c r="G48" s="49" t="s">
        <v>45</v>
      </c>
      <c r="H48" s="25">
        <v>3.35216</v>
      </c>
      <c r="I48" s="77">
        <f>E48*H48</f>
        <v>154199.36000000002</v>
      </c>
      <c r="J48" s="4"/>
      <c r="K48" s="4"/>
    </row>
    <row r="49" spans="1:11" ht="17" thickBot="1">
      <c r="A49" s="4"/>
      <c r="B49" s="26" t="s">
        <v>5</v>
      </c>
      <c r="C49" s="25"/>
      <c r="D49" s="25"/>
      <c r="E49" s="25"/>
      <c r="F49" s="25"/>
      <c r="G49" s="25"/>
      <c r="H49" s="25"/>
      <c r="I49" s="68">
        <v>160000</v>
      </c>
      <c r="J49" s="4"/>
      <c r="K49" s="4"/>
    </row>
    <row r="50" spans="1:11" ht="17" thickBot="1">
      <c r="A50" s="4"/>
      <c r="B50" s="26" t="s">
        <v>46</v>
      </c>
      <c r="C50" s="25"/>
      <c r="D50" s="25"/>
      <c r="E50" s="25"/>
      <c r="F50" s="25"/>
      <c r="G50" s="25"/>
      <c r="H50" s="25"/>
      <c r="I50" s="69">
        <f>I48-I49</f>
        <v>-5800.6399999999849</v>
      </c>
      <c r="J50" s="4"/>
      <c r="K50" s="4"/>
    </row>
    <row r="51" spans="1:11" ht="17" thickTop="1">
      <c r="A51" s="4"/>
      <c r="B51" s="25"/>
      <c r="C51" s="25"/>
      <c r="D51" s="25"/>
      <c r="E51" s="25"/>
      <c r="F51" s="25"/>
      <c r="G51" s="25"/>
      <c r="H51" s="25"/>
      <c r="I51" s="4"/>
      <c r="J51" s="4"/>
      <c r="K51" s="4"/>
    </row>
    <row r="52" spans="1:11" ht="16">
      <c r="A52" s="4"/>
      <c r="B52" s="25"/>
      <c r="C52" s="47">
        <v>0.15</v>
      </c>
      <c r="D52" s="25"/>
      <c r="E52" s="94" t="s">
        <v>3</v>
      </c>
      <c r="F52" s="94"/>
      <c r="G52" s="94"/>
      <c r="H52" s="94" t="s">
        <v>4</v>
      </c>
      <c r="I52" s="94"/>
      <c r="J52" s="4"/>
      <c r="K52" s="25"/>
    </row>
    <row r="53" spans="1:11" ht="16">
      <c r="A53" s="4"/>
      <c r="B53" s="25"/>
      <c r="C53" s="25" t="s">
        <v>47</v>
      </c>
      <c r="D53" s="25"/>
      <c r="E53" s="25" t="s">
        <v>48</v>
      </c>
      <c r="F53" s="25"/>
      <c r="G53" s="25" t="s">
        <v>39</v>
      </c>
      <c r="H53" s="25" t="s">
        <v>48</v>
      </c>
      <c r="I53" s="25" t="s">
        <v>39</v>
      </c>
      <c r="J53" s="4"/>
      <c r="K53" s="25"/>
    </row>
    <row r="54" spans="1:11" ht="16">
      <c r="A54" s="4"/>
      <c r="B54" s="34" t="s">
        <v>28</v>
      </c>
      <c r="C54" s="34" t="s">
        <v>49</v>
      </c>
      <c r="D54" s="34"/>
      <c r="E54" s="34" t="s">
        <v>50</v>
      </c>
      <c r="F54" s="25"/>
      <c r="G54" s="34" t="s">
        <v>20</v>
      </c>
      <c r="H54" s="34" t="s">
        <v>50</v>
      </c>
      <c r="I54" s="34" t="s">
        <v>20</v>
      </c>
      <c r="J54" s="4"/>
      <c r="K54" s="25"/>
    </row>
    <row r="55" spans="1:11" ht="16">
      <c r="A55" s="4"/>
      <c r="B55" s="25">
        <v>1</v>
      </c>
      <c r="C55" s="25">
        <v>0.86956999999999995</v>
      </c>
      <c r="D55" s="25"/>
      <c r="E55" s="67">
        <f>C13</f>
        <v>53000</v>
      </c>
      <c r="F55" s="71"/>
      <c r="G55" s="67">
        <f>C55*E55</f>
        <v>46087.21</v>
      </c>
      <c r="H55" s="67">
        <f>C31</f>
        <v>67000</v>
      </c>
      <c r="I55" s="67">
        <f>C55*H55</f>
        <v>58261.189999999995</v>
      </c>
      <c r="J55" s="4"/>
      <c r="K55" s="52"/>
    </row>
    <row r="56" spans="1:11" ht="16">
      <c r="A56" s="4"/>
      <c r="B56" s="25">
        <v>2</v>
      </c>
      <c r="C56" s="25">
        <v>0.75614000000000003</v>
      </c>
      <c r="D56" s="25"/>
      <c r="E56" s="78">
        <f>C14</f>
        <v>52000</v>
      </c>
      <c r="F56" s="79"/>
      <c r="G56" s="78">
        <f t="shared" ref="G56:G59" si="2">C56*E56</f>
        <v>39319.279999999999</v>
      </c>
      <c r="H56" s="78">
        <f t="shared" ref="H56:H59" si="3">C32</f>
        <v>63000</v>
      </c>
      <c r="I56" s="78">
        <f t="shared" ref="I56:I59" si="4">C56*H56</f>
        <v>47636.82</v>
      </c>
      <c r="J56" s="4"/>
      <c r="K56" s="53"/>
    </row>
    <row r="57" spans="1:11" ht="16">
      <c r="A57" s="4"/>
      <c r="B57" s="25">
        <v>3</v>
      </c>
      <c r="C57" s="25">
        <v>0.65751999999999999</v>
      </c>
      <c r="D57" s="25"/>
      <c r="E57" s="78">
        <f>C15</f>
        <v>51000</v>
      </c>
      <c r="F57" s="79"/>
      <c r="G57" s="78">
        <f t="shared" si="2"/>
        <v>33533.519999999997</v>
      </c>
      <c r="H57" s="78">
        <f t="shared" si="3"/>
        <v>61000</v>
      </c>
      <c r="I57" s="78">
        <f t="shared" si="4"/>
        <v>40108.720000000001</v>
      </c>
      <c r="J57" s="4"/>
      <c r="K57" s="53"/>
    </row>
    <row r="58" spans="1:11" ht="16">
      <c r="A58" s="4"/>
      <c r="B58" s="25">
        <v>4</v>
      </c>
      <c r="C58" s="25">
        <v>0.57174999999999998</v>
      </c>
      <c r="D58" s="25"/>
      <c r="E58" s="78">
        <f>C16</f>
        <v>47000</v>
      </c>
      <c r="F58" s="79"/>
      <c r="G58" s="78">
        <f t="shared" si="2"/>
        <v>26872.25</v>
      </c>
      <c r="H58" s="78">
        <f t="shared" si="3"/>
        <v>53000</v>
      </c>
      <c r="I58" s="78">
        <f t="shared" si="4"/>
        <v>30302.75</v>
      </c>
      <c r="J58" s="4"/>
      <c r="K58" s="53"/>
    </row>
    <row r="59" spans="1:11" ht="17" thickBot="1">
      <c r="A59" s="4"/>
      <c r="B59" s="25">
        <v>5</v>
      </c>
      <c r="C59" s="25">
        <v>0.49718000000000001</v>
      </c>
      <c r="D59" s="25"/>
      <c r="E59" s="68">
        <f>C17</f>
        <v>44000</v>
      </c>
      <c r="F59" s="79"/>
      <c r="G59" s="68">
        <f t="shared" si="2"/>
        <v>21875.920000000002</v>
      </c>
      <c r="H59" s="78">
        <f t="shared" si="3"/>
        <v>52000</v>
      </c>
      <c r="I59" s="68">
        <f t="shared" si="4"/>
        <v>25853.360000000001</v>
      </c>
      <c r="J59" s="4"/>
      <c r="K59" s="53"/>
    </row>
    <row r="60" spans="1:11" ht="17" thickBot="1">
      <c r="A60" s="4"/>
      <c r="B60" s="26" t="s">
        <v>51</v>
      </c>
      <c r="C60" s="25"/>
      <c r="D60" s="25"/>
      <c r="E60" s="80">
        <f>SUM(E55:E59)</f>
        <v>247000</v>
      </c>
      <c r="F60" s="71"/>
      <c r="G60" s="80">
        <f>SUM(G55:G59)</f>
        <v>167688.18</v>
      </c>
      <c r="H60" s="69">
        <f>SUM(H55:H59)</f>
        <v>296000</v>
      </c>
      <c r="I60" s="74">
        <f>SUM(I55:I59)</f>
        <v>202162.83999999997</v>
      </c>
      <c r="J60" s="4"/>
      <c r="K60" s="53"/>
    </row>
    <row r="61" spans="1:11" ht="18" thickTop="1" thickBot="1">
      <c r="A61" s="4"/>
      <c r="B61" s="26" t="s">
        <v>72</v>
      </c>
      <c r="C61" s="25"/>
      <c r="D61" s="25"/>
      <c r="E61" s="79"/>
      <c r="F61" s="79"/>
      <c r="G61" s="68">
        <v>175000</v>
      </c>
      <c r="H61" s="79"/>
      <c r="I61" s="68">
        <v>200000</v>
      </c>
      <c r="J61" s="4"/>
      <c r="K61" s="58"/>
    </row>
    <row r="62" spans="1:11" ht="17" thickBot="1">
      <c r="A62" s="4"/>
      <c r="B62" s="26" t="s">
        <v>53</v>
      </c>
      <c r="C62" s="25"/>
      <c r="D62" s="25"/>
      <c r="E62" s="81"/>
      <c r="F62" s="81"/>
      <c r="G62" s="69">
        <f>G60-G61</f>
        <v>-7311.820000000007</v>
      </c>
      <c r="H62" s="79"/>
      <c r="I62" s="69">
        <f>I60-I61</f>
        <v>2162.8399999999674</v>
      </c>
      <c r="J62" s="4"/>
      <c r="K62" s="52"/>
    </row>
    <row r="63" spans="1:11" ht="17" thickTop="1">
      <c r="A63" s="4"/>
      <c r="B63" s="25"/>
      <c r="C63" s="25"/>
      <c r="D63" s="25"/>
      <c r="E63" s="25"/>
      <c r="F63" s="25"/>
      <c r="G63" s="25"/>
      <c r="H63" s="4"/>
      <c r="I63" s="4"/>
      <c r="J63" s="4"/>
      <c r="K63" s="4"/>
    </row>
    <row r="64" spans="1:11" ht="16">
      <c r="A64" s="4"/>
      <c r="B64" s="25"/>
      <c r="C64" s="25"/>
      <c r="D64" s="25"/>
      <c r="E64" s="25"/>
      <c r="F64" s="25"/>
      <c r="G64" s="25"/>
      <c r="H64" s="4"/>
      <c r="I64" s="4"/>
      <c r="J64" s="4"/>
      <c r="K64" s="4"/>
    </row>
    <row r="65" spans="1:11" ht="17" thickBot="1">
      <c r="A65" s="4" t="s">
        <v>54</v>
      </c>
      <c r="B65" s="26"/>
      <c r="C65" s="4"/>
      <c r="D65" s="4"/>
      <c r="E65" s="59" t="s">
        <v>2</v>
      </c>
      <c r="F65" s="4"/>
      <c r="G65" s="59" t="s">
        <v>3</v>
      </c>
      <c r="H65" s="59" t="s">
        <v>4</v>
      </c>
      <c r="I65" s="4"/>
      <c r="J65" s="4"/>
      <c r="K65" s="4"/>
    </row>
    <row r="66" spans="1:11" ht="17" thickBot="1">
      <c r="A66" s="4"/>
      <c r="B66" s="26" t="s">
        <v>55</v>
      </c>
      <c r="C66" s="4"/>
      <c r="D66" s="4"/>
      <c r="E66" s="82">
        <f>C5</f>
        <v>14000</v>
      </c>
      <c r="F66" s="83"/>
      <c r="G66" s="82">
        <f>(18000+17000+16000+12000+9000)/5</f>
        <v>14400</v>
      </c>
      <c r="H66" s="84">
        <f>(27000+23000+21000+13000+12000)/5</f>
        <v>19200</v>
      </c>
      <c r="I66" s="4"/>
      <c r="J66" s="4"/>
      <c r="K66" s="4"/>
    </row>
    <row r="67" spans="1:11" ht="17" thickTop="1">
      <c r="A67" s="4"/>
      <c r="B67" s="4"/>
      <c r="C67" s="4"/>
      <c r="D67" s="4"/>
      <c r="E67" s="85"/>
      <c r="F67" s="85"/>
      <c r="G67" s="85"/>
      <c r="H67" s="85"/>
      <c r="I67" s="4"/>
      <c r="J67" s="4"/>
      <c r="K67" s="4"/>
    </row>
    <row r="68" spans="1:11" ht="16">
      <c r="A68" s="4"/>
      <c r="B68" s="4" t="s">
        <v>56</v>
      </c>
      <c r="C68" s="4"/>
      <c r="D68" s="4"/>
      <c r="E68" s="77">
        <v>160000</v>
      </c>
      <c r="F68" s="83"/>
      <c r="G68" s="77">
        <v>175000</v>
      </c>
      <c r="H68" s="77">
        <v>200000</v>
      </c>
      <c r="I68" s="4"/>
      <c r="J68" s="4"/>
      <c r="K68" s="4"/>
    </row>
    <row r="69" spans="1:11" ht="17" thickBot="1">
      <c r="A69" s="4"/>
      <c r="B69" s="4" t="s">
        <v>57</v>
      </c>
      <c r="C69" s="4"/>
      <c r="D69" s="4"/>
      <c r="E69" s="86">
        <v>0</v>
      </c>
      <c r="F69" s="87"/>
      <c r="G69" s="86">
        <v>0</v>
      </c>
      <c r="H69" s="86">
        <v>0</v>
      </c>
      <c r="I69" s="4"/>
      <c r="J69" s="4"/>
      <c r="K69" s="4"/>
    </row>
    <row r="70" spans="1:11" ht="17" thickBot="1">
      <c r="A70" s="4"/>
      <c r="B70" s="4" t="s">
        <v>58</v>
      </c>
      <c r="C70" s="4"/>
      <c r="D70" s="4"/>
      <c r="E70" s="84">
        <f>(E68+E69)/2</f>
        <v>80000</v>
      </c>
      <c r="F70" s="83"/>
      <c r="G70" s="84">
        <f>(G68+G69)/2</f>
        <v>87500</v>
      </c>
      <c r="H70" s="84">
        <f>(H68+H69)/2</f>
        <v>100000</v>
      </c>
      <c r="I70" s="4"/>
      <c r="J70" s="4"/>
      <c r="K70" s="4"/>
    </row>
    <row r="71" spans="1:11" ht="17" thickTop="1">
      <c r="A71" s="4"/>
      <c r="B71" s="4"/>
      <c r="C71" s="4"/>
      <c r="D71" s="4"/>
      <c r="E71" s="85"/>
      <c r="F71" s="85"/>
      <c r="G71" s="85"/>
      <c r="H71" s="85"/>
      <c r="I71" s="4"/>
      <c r="J71" s="4"/>
      <c r="K71" s="4"/>
    </row>
    <row r="72" spans="1:11" ht="16">
      <c r="A72" s="4"/>
      <c r="B72" s="4" t="s">
        <v>59</v>
      </c>
      <c r="C72" s="4"/>
      <c r="D72" s="4"/>
      <c r="E72" s="77">
        <f>E66</f>
        <v>14000</v>
      </c>
      <c r="F72" s="83"/>
      <c r="G72" s="77">
        <f>G66</f>
        <v>14400</v>
      </c>
      <c r="H72" s="77">
        <f>H66</f>
        <v>19200</v>
      </c>
      <c r="I72" s="4"/>
      <c r="J72" s="4"/>
      <c r="K72" s="4"/>
    </row>
    <row r="73" spans="1:11" ht="17" thickBot="1">
      <c r="A73" s="4"/>
      <c r="B73" s="4" t="s">
        <v>60</v>
      </c>
      <c r="C73" s="4"/>
      <c r="D73" s="4"/>
      <c r="E73" s="88">
        <f>E70</f>
        <v>80000</v>
      </c>
      <c r="F73" s="83"/>
      <c r="G73" s="88">
        <f>G70</f>
        <v>87500</v>
      </c>
      <c r="H73" s="88">
        <f>H70</f>
        <v>100000</v>
      </c>
      <c r="I73" s="4"/>
      <c r="J73" s="4"/>
      <c r="K73" s="4"/>
    </row>
    <row r="74" spans="1:11" ht="17" thickBot="1">
      <c r="A74" s="4"/>
      <c r="B74" s="4" t="s">
        <v>61</v>
      </c>
      <c r="C74" s="4"/>
      <c r="D74" s="4"/>
      <c r="E74" s="89">
        <f>E72/E73</f>
        <v>0.17499999999999999</v>
      </c>
      <c r="F74" s="90"/>
      <c r="G74" s="89">
        <f>G72/G73</f>
        <v>0.16457142857142856</v>
      </c>
      <c r="H74" s="89">
        <f>H72/H73</f>
        <v>0.192</v>
      </c>
      <c r="I74" s="4"/>
      <c r="J74" s="4"/>
      <c r="K74" s="4"/>
    </row>
    <row r="75" spans="1:11" ht="17" thickTop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ht="16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</row>
    <row r="77" spans="1:11" ht="16">
      <c r="A77" s="4"/>
      <c r="B77" s="4"/>
      <c r="C77" s="4"/>
      <c r="D77" s="4"/>
      <c r="E77" s="44" t="s">
        <v>62</v>
      </c>
      <c r="F77" s="44"/>
      <c r="G77" s="25" t="s">
        <v>63</v>
      </c>
      <c r="H77" s="4"/>
      <c r="I77" s="4"/>
      <c r="J77" s="4"/>
      <c r="K77" s="4"/>
    </row>
    <row r="78" spans="1:11" ht="17" thickBot="1">
      <c r="A78" s="4" t="s">
        <v>64</v>
      </c>
      <c r="B78" s="59" t="s">
        <v>65</v>
      </c>
      <c r="C78" s="63" t="s">
        <v>66</v>
      </c>
      <c r="D78" s="4"/>
      <c r="E78" s="63" t="s">
        <v>67</v>
      </c>
      <c r="F78" s="4"/>
      <c r="G78" s="59" t="s">
        <v>68</v>
      </c>
      <c r="H78" s="4"/>
      <c r="I78" s="4"/>
      <c r="J78" s="4"/>
      <c r="K78" s="4"/>
    </row>
    <row r="79" spans="1:11" ht="16">
      <c r="A79" s="4"/>
      <c r="B79" s="4" t="s">
        <v>69</v>
      </c>
      <c r="C79" s="91">
        <v>3</v>
      </c>
      <c r="D79" s="87"/>
      <c r="E79" s="91">
        <v>2</v>
      </c>
      <c r="F79" s="87"/>
      <c r="G79" s="91">
        <v>2</v>
      </c>
      <c r="H79" s="4"/>
      <c r="I79" s="4"/>
      <c r="J79" s="4"/>
      <c r="K79" s="4"/>
    </row>
    <row r="80" spans="1:11" ht="16">
      <c r="A80" s="4"/>
      <c r="B80" s="4" t="s">
        <v>70</v>
      </c>
      <c r="C80" s="92">
        <v>2</v>
      </c>
      <c r="D80" s="87"/>
      <c r="E80" s="92">
        <v>3</v>
      </c>
      <c r="F80" s="87"/>
      <c r="G80" s="92">
        <v>3</v>
      </c>
      <c r="H80" s="4"/>
      <c r="I80" s="4"/>
      <c r="J80" s="4"/>
      <c r="K80" s="4"/>
    </row>
    <row r="81" spans="1:11" ht="16">
      <c r="A81" s="4"/>
      <c r="B81" s="4" t="s">
        <v>71</v>
      </c>
      <c r="C81" s="92">
        <v>1</v>
      </c>
      <c r="D81" s="87"/>
      <c r="E81" s="92">
        <v>1</v>
      </c>
      <c r="F81" s="87"/>
      <c r="G81" s="92">
        <v>1</v>
      </c>
      <c r="H81" s="4"/>
      <c r="I81" s="4"/>
      <c r="J81" s="4"/>
      <c r="K81" s="4"/>
    </row>
    <row r="82" spans="1:11" ht="16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ht="16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 ht="16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 ht="16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 ht="16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 ht="16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 ht="16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</sheetData>
  <mergeCells count="6">
    <mergeCell ref="H52:I52"/>
    <mergeCell ref="B4:G4"/>
    <mergeCell ref="B10:E10"/>
    <mergeCell ref="B28:E28"/>
    <mergeCell ref="B47:C47"/>
    <mergeCell ref="E52:G5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Final Exam Preparation Question</vt:lpstr>
      <vt:lpstr>Solutions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Zhang</dc:creator>
  <cp:lastModifiedBy>Microsoft Office User</cp:lastModifiedBy>
  <dcterms:created xsi:type="dcterms:W3CDTF">2021-03-14T22:55:14Z</dcterms:created>
  <dcterms:modified xsi:type="dcterms:W3CDTF">2021-03-22T14:00:53Z</dcterms:modified>
</cp:coreProperties>
</file>